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7536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<sst xmlns="http://schemas.openxmlformats.org/spreadsheetml/2006/main" count="328" uniqueCount="246">
  <si>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</si>
  <si>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</si>
  <si>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</si>
  <si>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</si>
  <si>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</si>
  <si>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</si>
  <si>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</si>
  <si>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</si>
  <si>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</si>
  <si>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</si>
  <si>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</si>
  <si>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</si>
  <si>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</si>
  <si>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</si>
  <si>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</si>
  <si>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</si>
  <si>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</si>
  <si>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</si>
  <si>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</si>
  <si>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</si>
  <si>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</si>
  <si>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</si>
  <si>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</si>
  <si>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</si>
  <si>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</si>
  <si>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</si>
  <si>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</si>
  <si>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</si>
  <si>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</si>
  <si>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</si>
  <si>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</si>
  <si>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</si>
  <si>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</si>
  <si>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</si>
  <si>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</si>
  <si>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</si>
  <si>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</si>
  <si>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</si>
  <si>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</si>
  <si>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</si>
  <si>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</si>
  <si>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</si>
  <si>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</si>
  <si>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</si>
  <si>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</si>
  <si>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</si>
  <si>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</si>
  <si>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</si>
  <si>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</si>
  <si>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</si>
  <si>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</si>
  <si>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</si>
  <si>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</si>
  <si>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</si>
  <si>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</si>
  <si>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</si>
  <si>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</si>
  <si>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</si>
  <si>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</si>
  <si>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</si>
  <si>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</si>
  <si>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</si>
  <si>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</si>
  <si>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</si>
  <si>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</si>
  <si>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</si>
  <si>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</si>
  <si>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</si>
  <si>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</si>
  <si>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</si>
  <si>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</si>
  <si>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</si>
  <si>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</si>
  <si>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</si>
  <si>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</si>
  <si>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</si>
  <si>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</si>
  <si>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</si>
  <si>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</si>
  <si>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</si>
  <si>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</si>
  <si>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</si>
  <si>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</si>
  <si>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</si>
  <si>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</si>
  <si>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</si>
  <si>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</si>
  <si>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</si>
  <si>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</si>
  <si>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</si>
  <si>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</si>
  <si>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</si>
  <si>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</si>
  <si>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</si>
  <si>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</si>
  <si>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</si>
  <si>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</si>
  <si>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</si>
  <si>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</si>
  <si>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</si>
  <si>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</si>
  <si>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</si>
  <si>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</si>
  <si>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</si>
  <si>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</si>
  <si>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</si>
  <si>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</si>
  <si>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</si>
  <si>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</si>
  <si>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</si>
  <si>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</si>
  <si>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</si>
  <si>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</si>
  <si>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</si>
  <si>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</si>
  <si>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</si>
  <si>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</si>
  <si>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</si>
  <si>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</si>
  <si>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</si>
  <si>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</si>
  <si>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</si>
  <si>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</si>
  <si>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</si>
  <si>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</si>
  <si>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</si>
  <si>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</si>
  <si>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</si>
  <si>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</si>
  <si>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</si>
  <si>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</si>
  <si>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</si>
  <si>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</si>
  <si>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</si>
  <si>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</si>
  <si>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</si>
  <si>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</si>
  <si>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</si>
  <si>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</si>
  <si>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</si>
  <si>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</si>
  <si>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</si>
  <si>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</si>
  <si>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</si>
  <si>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</si>
  <si>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</si>
  <si>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</si>
  <si>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</si>
  <si>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</si>
  <si>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</si>
  <si>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</si>
  <si>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</si>
  <si>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</si>
  <si>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</si>
  <si>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</si>
  <si>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</si>
  <si>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</si>
  <si>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</si>
  <si>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</si>
  <si>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</si>
  <si>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</si>
  <si>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</si>
  <si>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</si>
  <si>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</si>
  <si>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</si>
  <si>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</si>
  <si>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</si>
  <si>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</si>
  <si>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</si>
  <si>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</si>
  <si>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</si>
  <si>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</si>
  <si>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</si>
  <si>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</si>
  <si>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</si>
  <si>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</si>
  <si>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</si>
  <si>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</si>
  <si>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</si>
  <si>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</si>
  <si>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</si>
  <si>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</si>
  <si>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</si>
  <si>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</si>
  <si>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</si>
  <si>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</si>
  <si>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</si>
  <si>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</si>
  <si>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</si>
  <si>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</si>
  <si>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</si>
  <si>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</si>
  <si>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</si>
  <si>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</si>
  <si>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</si>
  <si>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</si>
  <si>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</si>
  <si>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</si>
  <si>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</si>
  <si>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</si>
  <si>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</si>
  <si>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</si>
  <si>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</si>
  <si>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</si>
  <si>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</si>
  <si>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</si>
  <si>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</si>
  <si>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</si>
  <si>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</si>
  <si>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</si>
  <si>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</si>
  <si>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</si>
  <si>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</si>
  <si>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</si>
  <si>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</si>
  <si>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</si>
  <si>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</si>
  <si>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</si>
  <si>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</si>
  <si>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</si>
  <si>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</si>
  <si>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</si>
  <si>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</si>
  <si>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</si>
  <si>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</si>
  <si>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</si>
  <si>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</si>
  <si>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</si>
  <si>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</si>
  <si>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</si>
  <si>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</si>
  <si>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</si>
  <si>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</si>
  <si>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</si>
  <si>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</si>
  <si>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</si>
  <si>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</si>
  <si>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</si>
  <si>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</si>
  <si>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</si>
  <si>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</si>
  <si>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</si>
  <si>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</si>
  <si>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31.12.2020</t>
  </si>
  <si>
    <t>ანგარიშგების პერიოდი: 2020 წლის 12 თვე</t>
  </si>
  <si>
    <t>საანგარიშო პერიოდი: 2020 წლის 12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</si>
</sst>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104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8" applyFont="1" applyFill="1" applyBorder="1" applyAlignment="1">
      <alignment vertical="center" wrapText="1"/>
      <protection/>
    </xf>
    <xf numFmtId="0" fontId="2" fillId="70" borderId="37" xfId="448" applyFont="1" applyFill="1" applyBorder="1" applyAlignment="1">
      <alignment vertical="center" wrapText="1"/>
      <protection/>
    </xf>
    <xf numFmtId="2" fontId="2" fillId="70" borderId="36" xfId="448" applyNumberFormat="1" applyFont="1" applyFill="1" applyBorder="1" applyAlignment="1">
      <alignment vertical="center" wrapText="1"/>
      <protection/>
    </xf>
    <xf numFmtId="0" fontId="2" fillId="70" borderId="36" xfId="448" applyFont="1" applyFill="1" applyBorder="1" applyAlignment="1">
      <alignment wrapText="1"/>
      <protection/>
    </xf>
    <xf numFmtId="0" fontId="2" fillId="70" borderId="36" xfId="448" applyFont="1" applyFill="1" applyBorder="1" applyAlignment="1">
      <alignment horizontal="left" wrapText="1"/>
      <protection/>
    </xf>
    <xf numFmtId="0" fontId="2" fillId="0" borderId="38" xfId="448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8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8" applyNumberFormat="1" applyFont="1" applyBorder="1" applyAlignment="1">
      <alignment horizontal="right" vertical="center"/>
      <protection/>
    </xf>
    <xf numFmtId="49" fontId="79" fillId="0" borderId="43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Fill="1" applyBorder="1" applyAlignment="1">
      <alignment horizontal="right" vertical="center"/>
      <protection/>
    </xf>
    <xf numFmtId="49" fontId="79" fillId="0" borderId="42" xfId="448" applyNumberFormat="1" applyFont="1" applyFill="1" applyBorder="1" applyAlignment="1">
      <alignment horizontal="right" vertical="center"/>
      <protection/>
    </xf>
    <xf numFmtId="49" fontId="81" fillId="72" borderId="45" xfId="448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165" fontId="78" fillId="73" borderId="49" xfId="278" applyNumberFormat="1" applyFont="1" applyFill="1" applyBorder="1" applyAlignment="1">
      <alignment wrapText="1"/>
    </xf>
    <xf numFmtId="165" fontId="78" fillId="0" borderId="47" xfId="278" applyNumberFormat="1" applyFont="1" applyBorder="1" applyAlignment="1" applyProtection="1">
      <alignment vertical="center" wrapText="1"/>
      <protection locked="0"/>
    </xf>
    <xf numFmtId="165" fontId="78" fillId="70" borderId="48" xfId="458" applyNumberFormat="1" applyFont="1" applyFill="1" applyBorder="1">
      <alignment/>
      <protection/>
    </xf>
    <xf numFmtId="165" fontId="78" fillId="56" borderId="47" xfId="278" applyNumberFormat="1" applyFont="1" applyFill="1" applyBorder="1" applyAlignment="1">
      <alignment wrapText="1"/>
    </xf>
    <xf numFmtId="165" fontId="78" fillId="70" borderId="50" xfId="458" applyNumberFormat="1" applyFont="1" applyFill="1" applyBorder="1">
      <alignment/>
      <protection/>
    </xf>
    <xf numFmtId="165" fontId="78" fillId="0" borderId="48" xfId="278" applyNumberFormat="1" applyFont="1" applyBorder="1" applyAlignment="1" applyProtection="1">
      <alignment vertical="center" wrapText="1"/>
      <protection locked="0"/>
    </xf>
    <xf numFmtId="165" fontId="78" fillId="73" borderId="51" xfId="278" applyNumberFormat="1" applyFont="1" applyFill="1" applyBorder="1" applyAlignment="1">
      <alignment vertical="center" wrapText="1"/>
    </xf>
    <xf numFmtId="165" fontId="78" fillId="70" borderId="49" xfId="458" applyNumberFormat="1" applyFont="1" applyFill="1" applyBorder="1">
      <alignment/>
      <protection/>
    </xf>
    <xf numFmtId="165" fontId="78" fillId="73" borderId="47" xfId="278" applyNumberFormat="1" applyFont="1" applyFill="1" applyBorder="1" applyAlignment="1">
      <alignment vertical="center" wrapText="1"/>
    </xf>
    <xf numFmtId="165" fontId="78" fillId="0" borderId="49" xfId="278" applyNumberFormat="1" applyFont="1" applyFill="1" applyBorder="1" applyAlignment="1">
      <alignment vertical="center" wrapText="1"/>
    </xf>
    <xf numFmtId="165" fontId="78" fillId="56" borderId="47" xfId="278" applyNumberFormat="1" applyFont="1" applyFill="1" applyBorder="1" applyAlignment="1">
      <alignment horizontal="center"/>
    </xf>
    <xf numFmtId="2" fontId="2" fillId="0" borderId="36" xfId="386" applyNumberFormat="1" applyFont="1" applyBorder="1" applyAlignment="1">
      <alignment vertical="center" wrapText="1"/>
      <protection/>
    </xf>
    <xf numFmtId="2" fontId="2" fillId="0" borderId="38" xfId="386" applyNumberFormat="1" applyFont="1" applyBorder="1" applyAlignment="1">
      <alignment vertical="center" wrapText="1"/>
      <protection/>
    </xf>
    <xf numFmtId="2" fontId="2" fillId="70" borderId="38" xfId="448" applyNumberFormat="1" applyFont="1" applyFill="1" applyBorder="1" applyAlignment="1">
      <alignment vertical="center" wrapText="1"/>
      <protection/>
    </xf>
    <xf numFmtId="0" fontId="2" fillId="70" borderId="38" xfId="448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8" applyFont="1" applyFill="1" applyBorder="1" applyAlignment="1">
      <alignment wrapText="1"/>
      <protection/>
    </xf>
    <xf numFmtId="0" fontId="2" fillId="0" borderId="37" xfId="448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80" fillId="74" borderId="51" xfId="278" applyNumberFormat="1" applyFont="1" applyFill="1" applyBorder="1" applyAlignment="1" applyProtection="1">
      <alignment vertical="center" wrapText="1"/>
      <protection locked="0"/>
    </xf>
    <xf numFmtId="165" fontId="80" fillId="74" borderId="53" xfId="278" applyNumberFormat="1" applyFont="1" applyFill="1" applyBorder="1" applyAlignment="1" applyProtection="1">
      <alignment vertical="center" wrapText="1"/>
      <protection locked="0"/>
    </xf>
    <xf numFmtId="165" fontId="78" fillId="73" borderId="53" xfId="278" applyNumberFormat="1" applyFont="1" applyFill="1" applyBorder="1" applyAlignment="1">
      <alignment vertical="center" wrapText="1"/>
    </xf>
    <xf numFmtId="165" fontId="80" fillId="74" borderId="34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70" borderId="5" xfId="458" applyNumberFormat="1" applyFont="1" applyFill="1" applyBorder="1" applyAlignment="1">
      <alignment/>
      <protection/>
    </xf>
    <xf numFmtId="165" fontId="78" fillId="70" borderId="18" xfId="458" applyNumberFormat="1" applyFont="1" applyFill="1" applyBorder="1" applyAlignment="1">
      <alignment/>
      <protection/>
    </xf>
    <xf numFmtId="165" fontId="78" fillId="70" borderId="54" xfId="458" applyNumberFormat="1" applyFont="1" applyFill="1" applyBorder="1" applyAlignment="1">
      <alignment/>
      <protection/>
    </xf>
    <xf numFmtId="165" fontId="78" fillId="0" borderId="54" xfId="278" applyNumberFormat="1" applyFont="1" applyBorder="1" applyAlignment="1" applyProtection="1">
      <alignment vertical="center"/>
      <protection locked="0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3" borderId="54" xfId="278" applyNumberFormat="1" applyFont="1" applyFill="1" applyBorder="1" applyAlignment="1">
      <alignment/>
    </xf>
    <xf numFmtId="165" fontId="78" fillId="73" borderId="5" xfId="278" applyNumberFormat="1" applyFont="1" applyFill="1" applyBorder="1" applyAlignment="1">
      <alignment/>
    </xf>
    <xf numFmtId="165" fontId="78" fillId="0" borderId="41" xfId="278" applyNumberFormat="1" applyFont="1" applyBorder="1" applyAlignment="1" applyProtection="1">
      <alignment vertical="center"/>
      <protection locked="0"/>
    </xf>
    <xf numFmtId="165" fontId="78" fillId="56" borderId="41" xfId="278" applyNumberFormat="1" applyFont="1" applyFill="1" applyBorder="1" applyAlignment="1">
      <alignment/>
    </xf>
    <xf numFmtId="165" fontId="78" fillId="0" borderId="5" xfId="278" applyNumberFormat="1" applyFont="1" applyBorder="1" applyAlignment="1" applyProtection="1">
      <alignment vertical="center"/>
      <protection locked="0"/>
    </xf>
    <xf numFmtId="165" fontId="78" fillId="73" borderId="40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 vertical="center"/>
    </xf>
    <xf numFmtId="165" fontId="78" fillId="0" borderId="54" xfId="278" applyNumberFormat="1" applyFont="1" applyFill="1" applyBorder="1" applyAlignment="1">
      <alignment vertical="center"/>
    </xf>
    <xf numFmtId="165" fontId="78" fillId="71" borderId="41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6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4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4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4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0" xfId="278" applyNumberFormat="1" applyFont="1" applyBorder="1" applyAlignment="1" applyProtection="1">
      <alignment vertical="center" wrapText="1"/>
      <protection locked="0"/>
    </xf>
    <xf numFmtId="165" fontId="80" fillId="74" borderId="50" xfId="278" applyNumberFormat="1" applyFont="1" applyFill="1" applyBorder="1" applyAlignment="1" applyProtection="1">
      <alignment vertical="center" wrapText="1"/>
      <protection locked="0"/>
    </xf>
    <xf numFmtId="165" fontId="78" fillId="70" borderId="43" xfId="458" applyNumberFormat="1" applyFont="1" applyFill="1" applyBorder="1">
      <alignment/>
      <protection/>
    </xf>
    <xf numFmtId="165" fontId="78" fillId="70" borderId="18" xfId="458" applyNumberFormat="1" applyFont="1" applyFill="1" applyBorder="1">
      <alignment/>
      <protection/>
    </xf>
    <xf numFmtId="165" fontId="78" fillId="70" borderId="37" xfId="458" applyNumberFormat="1" applyFont="1" applyFill="1" applyBorder="1">
      <alignment/>
      <protection/>
    </xf>
    <xf numFmtId="165" fontId="78" fillId="70" borderId="42" xfId="458" applyNumberFormat="1" applyFont="1" applyFill="1" applyBorder="1">
      <alignment/>
      <protection/>
    </xf>
    <xf numFmtId="165" fontId="78" fillId="70" borderId="54" xfId="458" applyNumberFormat="1" applyFont="1" applyFill="1" applyBorder="1">
      <alignment/>
      <protection/>
    </xf>
    <xf numFmtId="165" fontId="78" fillId="70" borderId="36" xfId="458" applyNumberFormat="1" applyFont="1" applyFill="1" applyBorder="1">
      <alignment/>
      <protection/>
    </xf>
    <xf numFmtId="165" fontId="78" fillId="70" borderId="44" xfId="458" applyNumberFormat="1" applyFont="1" applyFill="1" applyBorder="1">
      <alignment/>
      <protection/>
    </xf>
    <xf numFmtId="165" fontId="78" fillId="70" borderId="5" xfId="458" applyNumberFormat="1" applyFont="1" applyFill="1" applyBorder="1">
      <alignment/>
      <protection/>
    </xf>
    <xf numFmtId="165" fontId="78" fillId="70" borderId="38" xfId="458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6" applyFont="1" applyFill="1">
      <alignment/>
      <protection/>
    </xf>
    <xf numFmtId="0" fontId="80" fillId="0" borderId="0" xfId="386" applyFont="1" applyFill="1" applyAlignment="1">
      <alignment vertical="center"/>
      <protection/>
    </xf>
    <xf numFmtId="0" fontId="82" fillId="0" borderId="0" xfId="386" applyFont="1" applyFill="1" applyAlignment="1">
      <alignment horizontal="left"/>
      <protection/>
    </xf>
    <xf numFmtId="0" fontId="2" fillId="0" borderId="56" xfId="386" applyFont="1" applyFill="1" applyBorder="1" applyAlignment="1">
      <alignment horizontal="center" vertical="center" wrapText="1"/>
      <protection/>
    </xf>
    <xf numFmtId="0" fontId="2" fillId="0" borderId="57" xfId="386" applyFont="1" applyFill="1" applyBorder="1" applyAlignment="1">
      <alignment horizontal="center" vertical="top" wrapText="1"/>
      <protection/>
    </xf>
    <xf numFmtId="0" fontId="2" fillId="0" borderId="58" xfId="386" applyFont="1" applyFill="1" applyBorder="1" applyAlignment="1">
      <alignment vertical="top"/>
      <protection/>
    </xf>
    <xf numFmtId="0" fontId="2" fillId="0" borderId="59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top"/>
      <protection/>
    </xf>
    <xf numFmtId="0" fontId="3" fillId="0" borderId="0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vertical="top"/>
      <protection/>
    </xf>
    <xf numFmtId="0" fontId="2" fillId="0" borderId="0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center"/>
      <protection/>
    </xf>
    <xf numFmtId="0" fontId="3" fillId="0" borderId="60" xfId="456" applyNumberFormat="1" applyFont="1" applyFill="1" applyBorder="1" applyAlignment="1">
      <alignment horizontal="center" vertical="center"/>
      <protection/>
    </xf>
    <xf numFmtId="0" fontId="3" fillId="0" borderId="61" xfId="386" applyFont="1" applyFill="1" applyBorder="1" applyAlignment="1">
      <alignment horizontal="center" vertical="center"/>
      <protection/>
    </xf>
    <xf numFmtId="0" fontId="3" fillId="0" borderId="62" xfId="456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6" applyFont="1" applyFill="1" applyAlignment="1">
      <alignment vertical="center"/>
      <protection/>
    </xf>
    <xf numFmtId="0" fontId="3" fillId="0" borderId="64" xfId="456" applyNumberFormat="1" applyFont="1" applyFill="1" applyBorder="1" applyAlignment="1">
      <alignment horizontal="center" vertical="center"/>
      <protection/>
    </xf>
    <xf numFmtId="0" fontId="3" fillId="0" borderId="65" xfId="386" applyFont="1" applyFill="1" applyBorder="1" applyAlignment="1">
      <alignment horizontal="center" vertical="center"/>
      <protection/>
    </xf>
    <xf numFmtId="0" fontId="3" fillId="0" borderId="66" xfId="456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6" applyNumberFormat="1" applyFont="1" applyFill="1" applyBorder="1" applyAlignment="1">
      <alignment horizontal="left" vertical="center" wrapText="1"/>
      <protection/>
    </xf>
    <xf numFmtId="0" fontId="3" fillId="0" borderId="66" xfId="456" applyNumberFormat="1" applyFont="1" applyFill="1" applyBorder="1" applyAlignment="1">
      <alignment vertical="center" wrapText="1"/>
      <protection/>
    </xf>
    <xf numFmtId="0" fontId="3" fillId="0" borderId="66" xfId="386" applyNumberFormat="1" applyFont="1" applyFill="1" applyBorder="1" applyAlignment="1">
      <alignment horizontal="left" vertical="center"/>
      <protection/>
    </xf>
    <xf numFmtId="0" fontId="3" fillId="0" borderId="68" xfId="456" applyNumberFormat="1" applyFont="1" applyFill="1" applyBorder="1" applyAlignment="1">
      <alignment horizontal="center" vertical="center"/>
      <protection/>
    </xf>
    <xf numFmtId="0" fontId="81" fillId="56" borderId="69" xfId="386" applyFont="1" applyFill="1" applyBorder="1" applyAlignment="1">
      <alignment horizontal="center" vertical="center"/>
      <protection/>
    </xf>
    <xf numFmtId="0" fontId="12" fillId="56" borderId="69" xfId="386" applyFont="1" applyFill="1" applyBorder="1" applyAlignment="1">
      <alignment/>
      <protection/>
    </xf>
    <xf numFmtId="0" fontId="81" fillId="0" borderId="0" xfId="386" applyFont="1" applyFill="1" applyAlignment="1">
      <alignment vertical="center"/>
      <protection/>
    </xf>
    <xf numFmtId="49" fontId="3" fillId="0" borderId="0" xfId="386" applyNumberFormat="1" applyFont="1" applyFill="1" applyAlignment="1">
      <alignment horizontal="center" vertical="center"/>
      <protection/>
    </xf>
    <xf numFmtId="0" fontId="3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Border="1" applyAlignment="1">
      <alignment vertical="center" wrapText="1"/>
      <protection/>
    </xf>
    <xf numFmtId="41" fontId="3" fillId="0" borderId="0" xfId="386" applyNumberFormat="1" applyFont="1" applyFill="1" applyBorder="1" applyAlignment="1">
      <alignment vertical="center"/>
      <protection/>
    </xf>
    <xf numFmtId="0" fontId="3" fillId="0" borderId="62" xfId="386" applyFont="1" applyFill="1" applyBorder="1" applyAlignment="1">
      <alignment vertical="center"/>
      <protection/>
    </xf>
    <xf numFmtId="0" fontId="3" fillId="0" borderId="66" xfId="386" applyFont="1" applyFill="1" applyBorder="1" applyAlignment="1">
      <alignment vertical="center"/>
      <protection/>
    </xf>
    <xf numFmtId="0" fontId="81" fillId="56" borderId="69" xfId="386" applyFont="1" applyFill="1" applyBorder="1" applyAlignment="1">
      <alignment vertical="center" wrapText="1"/>
      <protection/>
    </xf>
    <xf numFmtId="49" fontId="2" fillId="0" borderId="0" xfId="386" applyNumberFormat="1" applyFont="1" applyFill="1" applyBorder="1" applyAlignment="1">
      <alignment vertical="center"/>
      <protection/>
    </xf>
    <xf numFmtId="0" fontId="2" fillId="0" borderId="0" xfId="386" applyFont="1" applyFill="1" applyBorder="1" applyAlignment="1">
      <alignment horizontal="center" vertical="center"/>
      <protection/>
    </xf>
    <xf numFmtId="0" fontId="2" fillId="0" borderId="0" xfId="386" applyFont="1" applyFill="1" applyBorder="1" applyAlignment="1">
      <alignment vertical="center"/>
      <protection/>
    </xf>
    <xf numFmtId="49" fontId="2" fillId="0" borderId="0" xfId="386" applyNumberFormat="1" applyFont="1" applyFill="1" applyAlignment="1">
      <alignment vertical="center"/>
      <protection/>
    </xf>
    <xf numFmtId="0" fontId="81" fillId="56" borderId="65" xfId="386" applyFont="1" applyFill="1" applyBorder="1" applyAlignment="1">
      <alignment horizontal="center" vertical="center"/>
      <protection/>
    </xf>
    <xf numFmtId="0" fontId="81" fillId="56" borderId="65" xfId="386" applyFont="1" applyFill="1" applyBorder="1" applyAlignment="1">
      <alignment vertical="center"/>
      <protection/>
    </xf>
    <xf numFmtId="0" fontId="81" fillId="56" borderId="70" xfId="386" applyFont="1" applyFill="1" applyBorder="1" applyAlignment="1">
      <alignment horizontal="center" vertical="center"/>
      <protection/>
    </xf>
    <xf numFmtId="0" fontId="81" fillId="56" borderId="70" xfId="386" applyFont="1" applyFill="1" applyBorder="1" applyAlignment="1">
      <alignment vertical="center" wrapText="1"/>
      <protection/>
    </xf>
    <xf numFmtId="0" fontId="2" fillId="0" borderId="0" xfId="386" applyFont="1" applyFill="1" applyBorder="1">
      <alignment/>
      <protection/>
    </xf>
    <xf numFmtId="0" fontId="83" fillId="0" borderId="0" xfId="386" applyFont="1" applyFill="1" applyAlignment="1">
      <alignment/>
      <protection/>
    </xf>
    <xf numFmtId="0" fontId="2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vertical="center"/>
      <protection/>
    </xf>
    <xf numFmtId="0" fontId="2" fillId="0" borderId="57" xfId="386" applyFont="1" applyFill="1" applyBorder="1" applyAlignment="1">
      <alignment horizontal="center" vertical="top"/>
      <protection/>
    </xf>
    <xf numFmtId="0" fontId="2" fillId="0" borderId="58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horizontal="center" vertical="top"/>
      <protection/>
    </xf>
    <xf numFmtId="0" fontId="3" fillId="0" borderId="0" xfId="386" applyFont="1" applyFill="1" applyBorder="1" applyAlignment="1">
      <alignment vertical="center"/>
      <protection/>
    </xf>
    <xf numFmtId="0" fontId="3" fillId="0" borderId="0" xfId="386" applyFont="1" applyFill="1" applyBorder="1" applyAlignment="1">
      <alignment horizontal="center" vertical="center" wrapText="1"/>
      <protection/>
    </xf>
    <xf numFmtId="0" fontId="3" fillId="0" borderId="60" xfId="386" applyFont="1" applyBorder="1" applyAlignment="1">
      <alignment horizontal="center" vertical="center"/>
      <protection/>
    </xf>
    <xf numFmtId="0" fontId="2" fillId="0" borderId="61" xfId="386" applyFont="1" applyFill="1" applyBorder="1" applyAlignment="1">
      <alignment horizontal="center" vertical="center"/>
      <protection/>
    </xf>
    <xf numFmtId="0" fontId="2" fillId="0" borderId="62" xfId="456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6" applyFont="1" applyBorder="1" applyAlignment="1">
      <alignment horizontal="center" vertical="center"/>
      <protection/>
    </xf>
    <xf numFmtId="0" fontId="2" fillId="0" borderId="65" xfId="386" applyFont="1" applyFill="1" applyBorder="1" applyAlignment="1">
      <alignment horizontal="center" vertical="center"/>
      <protection/>
    </xf>
    <xf numFmtId="0" fontId="2" fillId="0" borderId="66" xfId="655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6" applyNumberFormat="1" applyFont="1" applyFill="1" applyBorder="1" applyAlignment="1">
      <alignment horizontal="left" vertical="center"/>
      <protection/>
    </xf>
    <xf numFmtId="0" fontId="2" fillId="0" borderId="66" xfId="456" applyNumberFormat="1" applyFont="1" applyFill="1" applyBorder="1" applyAlignment="1">
      <alignment horizontal="left" vertical="center" wrapText="1"/>
      <protection/>
    </xf>
    <xf numFmtId="49" fontId="3" fillId="0" borderId="68" xfId="386" applyNumberFormat="1" applyFont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6" applyNumberFormat="1" applyFont="1" applyFill="1" applyBorder="1" applyAlignment="1">
      <alignment horizontal="left" vertical="center"/>
      <protection/>
    </xf>
    <xf numFmtId="0" fontId="3" fillId="0" borderId="0" xfId="456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6" applyNumberFormat="1" applyFont="1" applyBorder="1" applyAlignment="1">
      <alignment horizontal="center" vertical="center"/>
      <protection/>
    </xf>
    <xf numFmtId="0" fontId="3" fillId="56" borderId="8" xfId="456" applyNumberFormat="1" applyFont="1" applyFill="1" applyBorder="1" applyAlignment="1">
      <alignment horizontal="center" vertical="center"/>
      <protection/>
    </xf>
    <xf numFmtId="0" fontId="3" fillId="56" borderId="58" xfId="456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55" applyNumberFormat="1" applyFont="1" applyFill="1" applyBorder="1" applyAlignment="1">
      <alignment horizontal="left" vertical="center"/>
      <protection/>
    </xf>
    <xf numFmtId="0" fontId="3" fillId="0" borderId="64" xfId="386" applyFont="1" applyFill="1" applyBorder="1" applyAlignment="1">
      <alignment horizontal="center" vertical="center"/>
      <protection/>
    </xf>
    <xf numFmtId="0" fontId="3" fillId="56" borderId="69" xfId="386" applyFont="1" applyFill="1" applyBorder="1" applyAlignment="1">
      <alignment horizontal="center" vertical="center"/>
      <protection/>
    </xf>
    <xf numFmtId="0" fontId="3" fillId="56" borderId="72" xfId="456" applyNumberFormat="1" applyFont="1" applyFill="1" applyBorder="1" applyAlignment="1">
      <alignment horizontal="left" vertical="center"/>
      <protection/>
    </xf>
    <xf numFmtId="0" fontId="2" fillId="0" borderId="62" xfId="456" applyFont="1" applyFill="1" applyBorder="1" applyAlignment="1">
      <alignment horizontal="left" vertical="center"/>
      <protection/>
    </xf>
    <xf numFmtId="0" fontId="2" fillId="0" borderId="66" xfId="456" applyFont="1" applyFill="1" applyBorder="1" applyAlignment="1">
      <alignment horizontal="left" vertical="center"/>
      <protection/>
    </xf>
    <xf numFmtId="49" fontId="3" fillId="0" borderId="73" xfId="386" applyNumberFormat="1" applyFont="1" applyBorder="1" applyAlignment="1">
      <alignment horizontal="center" vertical="center"/>
      <protection/>
    </xf>
    <xf numFmtId="0" fontId="2" fillId="0" borderId="69" xfId="386" applyFont="1" applyFill="1" applyBorder="1" applyAlignment="1">
      <alignment horizontal="center" vertical="center"/>
      <protection/>
    </xf>
    <xf numFmtId="0" fontId="2" fillId="0" borderId="72" xfId="456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6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6" applyFont="1" applyFill="1" applyBorder="1" applyAlignment="1">
      <alignment horizontal="left" vertical="center"/>
      <protection/>
    </xf>
    <xf numFmtId="0" fontId="3" fillId="0" borderId="0" xfId="456" applyFont="1" applyFill="1" applyBorder="1" applyAlignment="1">
      <alignment horizontal="left" vertical="center"/>
      <protection/>
    </xf>
    <xf numFmtId="0" fontId="83" fillId="0" borderId="10" xfId="386" applyFont="1" applyFill="1" applyBorder="1" applyAlignment="1">
      <alignment vertical="center"/>
      <protection/>
    </xf>
    <xf numFmtId="0" fontId="3" fillId="0" borderId="0" xfId="386" applyFont="1" applyFill="1" applyAlignment="1">
      <alignment horizontal="left"/>
      <protection/>
    </xf>
    <xf numFmtId="0" fontId="84" fillId="0" borderId="0" xfId="386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6" applyFont="1" applyFill="1">
      <alignment/>
      <protection/>
    </xf>
    <xf numFmtId="0" fontId="84" fillId="0" borderId="0" xfId="386" applyFont="1" applyFill="1" applyAlignment="1">
      <alignment/>
      <protection/>
    </xf>
    <xf numFmtId="0" fontId="3" fillId="0" borderId="0" xfId="386" applyFont="1" applyAlignment="1">
      <alignment/>
      <protection/>
    </xf>
    <xf numFmtId="165" fontId="78" fillId="74" borderId="48" xfId="278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6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75" applyFont="1" applyAlignment="1">
      <alignment vertical="center"/>
    </xf>
    <xf numFmtId="165" fontId="78" fillId="75" borderId="41" xfId="278" applyNumberFormat="1" applyFont="1" applyFill="1" applyBorder="1" applyAlignment="1" applyProtection="1">
      <alignment vertical="center" wrapText="1"/>
      <protection locked="0"/>
    </xf>
    <xf numFmtId="165" fontId="2" fillId="0" borderId="0" xfId="165" applyNumberFormat="1" applyFont="1" applyFill="1" applyBorder="1" applyAlignment="1">
      <alignment/>
    </xf>
    <xf numFmtId="165" fontId="2" fillId="0" borderId="0" xfId="386" applyNumberFormat="1" applyFont="1" applyFill="1" applyAlignment="1">
      <alignment vertical="center"/>
      <protection/>
    </xf>
    <xf numFmtId="165" fontId="78" fillId="75" borderId="54" xfId="278" applyNumberFormat="1" applyFont="1" applyFill="1" applyBorder="1" applyAlignment="1" applyProtection="1">
      <alignment vertical="center" wrapText="1"/>
      <protection locked="0"/>
    </xf>
    <xf numFmtId="165" fontId="78" fillId="75" borderId="54" xfId="278" applyNumberFormat="1" applyFont="1" applyFill="1" applyBorder="1" applyAlignment="1" applyProtection="1">
      <alignment vertical="center"/>
      <protection locked="0"/>
    </xf>
    <xf numFmtId="165" fontId="81" fillId="56" borderId="67" xfId="175" applyNumberFormat="1" applyFont="1" applyFill="1" applyBorder="1" applyAlignment="1">
      <alignment horizontal="right" vertical="center"/>
    </xf>
    <xf numFmtId="0" fontId="2" fillId="0" borderId="0" xfId="386" applyFont="1" applyFill="1" applyBorder="1" applyAlignment="1" applyProtection="1">
      <alignment horizontal="center" vertical="center"/>
      <protection locked="0"/>
    </xf>
    <xf numFmtId="0" fontId="3" fillId="0" borderId="0" xfId="386" applyFont="1" applyFill="1" applyAlignment="1">
      <alignment horizontal="left"/>
      <protection/>
    </xf>
    <xf numFmtId="0" fontId="82" fillId="0" borderId="0" xfId="386" applyFont="1" applyFill="1" applyAlignment="1">
      <alignment horizontal="center"/>
      <protection/>
    </xf>
    <xf numFmtId="0" fontId="0" fillId="0" borderId="0" xfId="386" applyAlignment="1">
      <alignment/>
      <protection/>
    </xf>
    <xf numFmtId="0" fontId="84" fillId="0" borderId="0" xfId="386" applyFont="1" applyFill="1" applyBorder="1" applyAlignment="1">
      <alignment horizontal="center" vertical="center" wrapText="1"/>
      <protection/>
    </xf>
    <xf numFmtId="0" fontId="2" fillId="0" borderId="0" xfId="386" applyFont="1" applyFill="1" applyBorder="1" applyAlignment="1" applyProtection="1">
      <alignment horizontal="left"/>
      <protection locked="0"/>
    </xf>
    <xf numFmtId="0" fontId="84" fillId="0" borderId="0" xfId="456" applyFont="1" applyFill="1" applyBorder="1" applyAlignment="1">
      <alignment horizontal="center" vertical="center"/>
      <protection/>
    </xf>
    <xf numFmtId="0" fontId="84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86" applyFont="1" applyFill="1" applyAlignment="1">
      <alignment horizontal="right"/>
      <protection/>
    </xf>
    <xf numFmtId="0" fontId="3" fillId="76" borderId="75" xfId="458" applyFont="1" applyFill="1" applyBorder="1" applyAlignment="1">
      <alignment horizontal="center" vertical="center" textRotation="90"/>
      <protection/>
    </xf>
    <xf numFmtId="0" fontId="3" fillId="76" borderId="45" xfId="458" applyFont="1" applyFill="1" applyBorder="1" applyAlignment="1">
      <alignment horizontal="center" vertical="center" textRotation="90"/>
      <protection/>
    </xf>
    <xf numFmtId="0" fontId="3" fillId="76" borderId="76" xfId="458" applyFont="1" applyFill="1" applyBorder="1" applyAlignment="1">
      <alignment horizontal="center" vertical="center" textRotation="90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58" applyFont="1" applyFill="1" applyBorder="1" applyAlignment="1">
      <alignment horizontal="center" vertical="center" wrapText="1"/>
      <protection/>
    </xf>
    <xf numFmtId="0" fontId="3" fillId="56" borderId="81" xfId="458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80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Followed Hyperlink" xfId="337"/>
    <cellStyle name="Good" xfId="338"/>
    <cellStyle name="Good 2" xfId="339"/>
    <cellStyle name="Good 3" xfId="340"/>
    <cellStyle name="Grey" xfId="341"/>
    <cellStyle name="Header1" xfId="342"/>
    <cellStyle name="Header2" xfId="343"/>
    <cellStyle name="Heading" xfId="344"/>
    <cellStyle name="Heading 1" xfId="345"/>
    <cellStyle name="Heading 1 2" xfId="346"/>
    <cellStyle name="Heading 1 3" xfId="347"/>
    <cellStyle name="Heading 2" xfId="348"/>
    <cellStyle name="Heading 2 2" xfId="349"/>
    <cellStyle name="Heading 2 3" xfId="350"/>
    <cellStyle name="Heading 3" xfId="351"/>
    <cellStyle name="Heading 3 2" xfId="352"/>
    <cellStyle name="Heading 3 3" xfId="353"/>
    <cellStyle name="Heading 4" xfId="354"/>
    <cellStyle name="Heading 4 2" xfId="355"/>
    <cellStyle name="Heading 4 3" xfId="356"/>
    <cellStyle name="Heading No Underline" xfId="357"/>
    <cellStyle name="Heading With Underline" xfId="358"/>
    <cellStyle name="Hyperlink" xfId="359"/>
    <cellStyle name="Hypertextov? odkaz" xfId="360"/>
    <cellStyle name="Inflation" xfId="361"/>
    <cellStyle name="Input" xfId="362"/>
    <cellStyle name="Input [yellow]" xfId="363"/>
    <cellStyle name="Input 2" xfId="364"/>
    <cellStyle name="Input 3" xfId="365"/>
    <cellStyle name="Input Cells" xfId="366"/>
    <cellStyle name="Interest" xfId="367"/>
    <cellStyle name="Linked Cell" xfId="368"/>
    <cellStyle name="Linked Cell 2" xfId="369"/>
    <cellStyle name="Linked Cell 3" xfId="370"/>
    <cellStyle name="Linked Cells" xfId="371"/>
    <cellStyle name="Maturity" xfId="372"/>
    <cellStyle name="Metric tons" xfId="373"/>
    <cellStyle name="Milliers [0]_!!!GO" xfId="374"/>
    <cellStyle name="Milliers_!!!GO" xfId="375"/>
    <cellStyle name="Mon?taire [0]_!!!GO" xfId="376"/>
    <cellStyle name="Mon?taire_!!!GO" xfId="377"/>
    <cellStyle name="Neutral" xfId="378"/>
    <cellStyle name="Neutral 2" xfId="379"/>
    <cellStyle name="Neutral 3" xfId="380"/>
    <cellStyle name="norm?ln?_List1" xfId="381"/>
    <cellStyle name="norm?lne_Badget 2000(A)" xfId="382"/>
    <cellStyle name="Normal - Style1" xfId="383"/>
    <cellStyle name="Normal 10" xfId="384"/>
    <cellStyle name="Normal 10 2" xfId="385"/>
    <cellStyle name="Normal 11" xfId="386"/>
    <cellStyle name="Normal 11 2" xfId="387"/>
    <cellStyle name="Normal 12" xfId="388"/>
    <cellStyle name="Normal 12 2" xfId="389"/>
    <cellStyle name="Normal 12 2 2" xfId="390"/>
    <cellStyle name="Normal 12 2 3" xfId="391"/>
    <cellStyle name="Normal 12 3" xfId="392"/>
    <cellStyle name="Normal 12 3 2" xfId="393"/>
    <cellStyle name="Normal 12 3 3" xfId="394"/>
    <cellStyle name="Normal 12 4" xfId="395"/>
    <cellStyle name="Normal 12 4 2" xfId="396"/>
    <cellStyle name="Normal 12 4 3" xfId="397"/>
    <cellStyle name="Normal 12 5" xfId="398"/>
    <cellStyle name="Normal 12 5 2" xfId="399"/>
    <cellStyle name="Normal 12 5 3" xfId="400"/>
    <cellStyle name="Normal 12 6" xfId="401"/>
    <cellStyle name="Normal 12 6 2" xfId="402"/>
    <cellStyle name="Normal 12 6 3" xfId="403"/>
    <cellStyle name="Normal 12 7" xfId="404"/>
    <cellStyle name="Normal 12 8" xfId="405"/>
    <cellStyle name="Normal 12 9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4 2" xfId="415"/>
    <cellStyle name="Normal 13 4 3" xfId="416"/>
    <cellStyle name="Normal 13 5" xfId="417"/>
    <cellStyle name="Normal 13 5 2" xfId="418"/>
    <cellStyle name="Normal 13 5 3" xfId="419"/>
    <cellStyle name="Normal 13 6" xfId="420"/>
    <cellStyle name="Normal 13 6 2" xfId="421"/>
    <cellStyle name="Normal 13 6 3" xfId="422"/>
    <cellStyle name="Normal 13 7" xfId="423"/>
    <cellStyle name="Normal 13 8" xfId="424"/>
    <cellStyle name="Normal 13 9" xfId="425"/>
    <cellStyle name="Normal 14" xfId="426"/>
    <cellStyle name="Normal 14 2" xfId="427"/>
    <cellStyle name="Normal 14 3" xfId="428"/>
    <cellStyle name="Normal 14 4" xfId="429"/>
    <cellStyle name="Normal 15" xfId="430"/>
    <cellStyle name="Normal 15 2" xfId="431"/>
    <cellStyle name="Normal 15 2 2" xfId="432"/>
    <cellStyle name="Normal 15 2 3" xfId="433"/>
    <cellStyle name="Normal 15 3" xfId="434"/>
    <cellStyle name="Normal 15 3 2" xfId="435"/>
    <cellStyle name="Normal 15 3 3" xfId="436"/>
    <cellStyle name="Normal 15 4" xfId="437"/>
    <cellStyle name="Normal 15 4 2" xfId="438"/>
    <cellStyle name="Normal 15 4 3" xfId="439"/>
    <cellStyle name="Normal 15 5" xfId="440"/>
    <cellStyle name="Normal 15 5 2" xfId="441"/>
    <cellStyle name="Normal 15 5 3" xfId="442"/>
    <cellStyle name="Normal 15 6" xfId="443"/>
    <cellStyle name="Normal 15 6 2" xfId="444"/>
    <cellStyle name="Normal 15 6 3" xfId="445"/>
    <cellStyle name="Normal 15 7" xfId="446"/>
    <cellStyle name="Normal 15 8" xfId="447"/>
    <cellStyle name="Normal 16" xfId="448"/>
    <cellStyle name="Normal 17" xfId="449"/>
    <cellStyle name="Normal 17 2" xfId="450"/>
    <cellStyle name="Normal 17 3" xfId="451"/>
    <cellStyle name="Normal 18" xfId="452"/>
    <cellStyle name="Normal 18 2" xfId="453"/>
    <cellStyle name="Normal 18 3" xfId="454"/>
    <cellStyle name="Normal 19" xfId="455"/>
    <cellStyle name="Normal 2" xfId="456"/>
    <cellStyle name="Normal 2 10" xfId="457"/>
    <cellStyle name="Normal 2 11" xfId="458"/>
    <cellStyle name="Normal 2 2" xfId="459"/>
    <cellStyle name="Normal 2 2 10" xfId="460"/>
    <cellStyle name="Normal 2 2 11" xfId="461"/>
    <cellStyle name="Normal 2 2 12" xfId="462"/>
    <cellStyle name="Normal 2 2 2" xfId="463"/>
    <cellStyle name="Normal 2 2 2 10" xfId="464"/>
    <cellStyle name="Normal 2 2 2 11" xfId="465"/>
    <cellStyle name="Normal 2 2 2 2" xfId="466"/>
    <cellStyle name="Normal 2 2 2 2 2" xfId="467"/>
    <cellStyle name="Normal 2 2 2 2 2 2" xfId="468"/>
    <cellStyle name="Normal 2 2 2 2 2 2 2" xfId="469"/>
    <cellStyle name="Normal 2 2 2 2 2 2 2 2" xfId="470"/>
    <cellStyle name="Normal 2 2 2 2 2 2 2 2 2" xfId="471"/>
    <cellStyle name="Normal 2 2 2 2 2 2 2 2 2 2" xfId="472"/>
    <cellStyle name="Normal 2 2 2 2 2 2 2 2 2 2 2" xfId="473"/>
    <cellStyle name="Normal 2 2 2 2 2 2 2 2 2 2 3" xfId="474"/>
    <cellStyle name="Normal 2 2 2 2 2 2 2 2 2 3" xfId="475"/>
    <cellStyle name="Normal 2 2 2 2 2 2 2 2 2 4" xfId="476"/>
    <cellStyle name="Normal 2 2 2 2 2 2 2 2 3" xfId="477"/>
    <cellStyle name="Normal 2 2 2 2 2 2 2 2 4" xfId="478"/>
    <cellStyle name="Normal 2 2 2 2 2 2 2 3" xfId="479"/>
    <cellStyle name="Normal 2 2 2 2 2 2 2 4" xfId="480"/>
    <cellStyle name="Normal 2 2 2 2 2 2 2 5" xfId="481"/>
    <cellStyle name="Normal 2 2 2 2 2 2 3" xfId="482"/>
    <cellStyle name="Normal 2 2 2 2 2 2 4" xfId="483"/>
    <cellStyle name="Normal 2 2 2 2 2 2 5" xfId="484"/>
    <cellStyle name="Normal 2 2 2 2 2 2 6" xfId="485"/>
    <cellStyle name="Normal 2 2 2 2 2 3" xfId="486"/>
    <cellStyle name="Normal 2 2 2 2 2 3 2" xfId="487"/>
    <cellStyle name="Normal 2 2 2 2 2 4" xfId="488"/>
    <cellStyle name="Normal 2 2 2 2 2 5" xfId="489"/>
    <cellStyle name="Normal 2 2 2 2 2 6" xfId="490"/>
    <cellStyle name="Normal 2 2 2 2 3" xfId="491"/>
    <cellStyle name="Normal 2 2 2 2 4" xfId="492"/>
    <cellStyle name="Normal 2 2 2 2 5" xfId="493"/>
    <cellStyle name="Normal 2 2 2 2 5 2" xfId="494"/>
    <cellStyle name="Normal 2 2 2 2 6" xfId="495"/>
    <cellStyle name="Normal 2 2 2 2 7" xfId="496"/>
    <cellStyle name="Normal 2 2 2 2 8" xfId="497"/>
    <cellStyle name="Normal 2 2 2 2 9" xfId="498"/>
    <cellStyle name="Normal 2 2 2 3" xfId="499"/>
    <cellStyle name="Normal 2 2 2 4" xfId="500"/>
    <cellStyle name="Normal 2 2 2 5" xfId="501"/>
    <cellStyle name="Normal 2 2 2 5 2" xfId="502"/>
    <cellStyle name="Normal 2 2 2 5 2 2" xfId="503"/>
    <cellStyle name="Normal 2 2 2 5 2 2 2" xfId="504"/>
    <cellStyle name="Normal 2 2 2 5 2 3" xfId="505"/>
    <cellStyle name="Normal 2 2 2 5 3" xfId="506"/>
    <cellStyle name="Normal 2 2 2 5 3 2" xfId="507"/>
    <cellStyle name="Normal 2 2 2 6" xfId="508"/>
    <cellStyle name="Normal 2 2 2 7" xfId="509"/>
    <cellStyle name="Normal 2 2 2 7 2" xfId="510"/>
    <cellStyle name="Normal 2 2 2 8" xfId="511"/>
    <cellStyle name="Normal 2 2 2 9" xfId="512"/>
    <cellStyle name="Normal 2 2 3" xfId="513"/>
    <cellStyle name="Normal 2 2 3 2" xfId="514"/>
    <cellStyle name="Normal 2 2 3 2 2" xfId="515"/>
    <cellStyle name="Normal 2 2 3 2 2 2" xfId="516"/>
    <cellStyle name="Normal 2 2 3 2 2 2 2" xfId="517"/>
    <cellStyle name="Normal 2 2 3 2 2 3" xfId="518"/>
    <cellStyle name="Normal 2 2 3 2 3" xfId="519"/>
    <cellStyle name="Normal 2 2 3 2 3 2" xfId="520"/>
    <cellStyle name="Normal 2 2 3 3" xfId="521"/>
    <cellStyle name="Normal 2 2 3 4" xfId="522"/>
    <cellStyle name="Normal 2 2 3 5" xfId="523"/>
    <cellStyle name="Normal 2 2 3 5 2" xfId="524"/>
    <cellStyle name="Normal 2 2 3 6" xfId="525"/>
    <cellStyle name="Normal 2 2 4" xfId="526"/>
    <cellStyle name="Normal 2 2 5" xfId="527"/>
    <cellStyle name="Normal 2 2 5 2" xfId="528"/>
    <cellStyle name="Normal 2 2 5 2 2" xfId="529"/>
    <cellStyle name="Normal 2 2 5 2 2 2" xfId="530"/>
    <cellStyle name="Normal 2 2 5 2 3" xfId="531"/>
    <cellStyle name="Normal 2 2 5 3" xfId="532"/>
    <cellStyle name="Normal 2 2 5 3 2" xfId="533"/>
    <cellStyle name="Normal 2 2 6" xfId="534"/>
    <cellStyle name="Normal 2 2 7" xfId="535"/>
    <cellStyle name="Normal 2 2 7 2" xfId="536"/>
    <cellStyle name="Normal 2 2 8" xfId="537"/>
    <cellStyle name="Normal 2 2 9" xfId="538"/>
    <cellStyle name="Normal 2 3" xfId="539"/>
    <cellStyle name="Normal 2 3 2" xfId="540"/>
    <cellStyle name="Normal 2 3 2 2" xfId="541"/>
    <cellStyle name="Normal 2 3 2 2 2" xfId="542"/>
    <cellStyle name="Normal 2 3 2 2 2 2" xfId="543"/>
    <cellStyle name="Normal 2 3 2 2 3" xfId="544"/>
    <cellStyle name="Normal 2 3 2 3" xfId="545"/>
    <cellStyle name="Normal 2 3 2 3 2" xfId="546"/>
    <cellStyle name="Normal 2 3 3" xfId="547"/>
    <cellStyle name="Normal 2 3 4" xfId="548"/>
    <cellStyle name="Normal 2 3 5" xfId="549"/>
    <cellStyle name="Normal 2 3 5 2" xfId="550"/>
    <cellStyle name="Normal 2 3 6" xfId="551"/>
    <cellStyle name="Normal 2 3 7" xfId="552"/>
    <cellStyle name="Normal 2 4" xfId="553"/>
    <cellStyle name="Normal 2 5" xfId="554"/>
    <cellStyle name="Normal 2 6" xfId="555"/>
    <cellStyle name="Normal 2 6 2" xfId="556"/>
    <cellStyle name="Normal 2 6 2 2" xfId="557"/>
    <cellStyle name="Normal 2 6 2 2 2" xfId="558"/>
    <cellStyle name="Normal 2 6 2 3" xfId="559"/>
    <cellStyle name="Normal 2 6 3" xfId="560"/>
    <cellStyle name="Normal 2 6 3 2" xfId="561"/>
    <cellStyle name="Normal 2 7" xfId="562"/>
    <cellStyle name="Normal 2 8" xfId="563"/>
    <cellStyle name="Normal 2 8 2" xfId="564"/>
    <cellStyle name="Normal 2 9" xfId="565"/>
    <cellStyle name="Normal 2_kvartaluri statistikuri angarishi (dazgveva) 30_03_09 -IQ 2009" xfId="566"/>
    <cellStyle name="Normal 20" xfId="567"/>
    <cellStyle name="Normal 20 2" xfId="568"/>
    <cellStyle name="Normal 21" xfId="569"/>
    <cellStyle name="Normal 22" xfId="570"/>
    <cellStyle name="Normal 23" xfId="571"/>
    <cellStyle name="Normal 24" xfId="572"/>
    <cellStyle name="Normal 3" xfId="573"/>
    <cellStyle name="Normal 3 2" xfId="574"/>
    <cellStyle name="Normal 3 2 2" xfId="575"/>
    <cellStyle name="Normal 3 3" xfId="576"/>
    <cellStyle name="Normal 3 3 2" xfId="577"/>
    <cellStyle name="Normal 3 4" xfId="578"/>
    <cellStyle name="Normal 3 5" xfId="579"/>
    <cellStyle name="Normal 3 6" xfId="580"/>
    <cellStyle name="Normal 3 7" xfId="581"/>
    <cellStyle name="Normal 3 8" xfId="582"/>
    <cellStyle name="Normal 3 9" xfId="583"/>
    <cellStyle name="Normal 33" xfId="584"/>
    <cellStyle name="Normal 33 2" xfId="585"/>
    <cellStyle name="Normal 33 2 2" xfId="586"/>
    <cellStyle name="Normal 33 2 3" xfId="587"/>
    <cellStyle name="Normal 33 3" xfId="588"/>
    <cellStyle name="Normal 33 3 2" xfId="589"/>
    <cellStyle name="Normal 33 3 3" xfId="590"/>
    <cellStyle name="Normal 33 4" xfId="591"/>
    <cellStyle name="Normal 33 4 2" xfId="592"/>
    <cellStyle name="Normal 33 4 3" xfId="593"/>
    <cellStyle name="Normal 33 5" xfId="594"/>
    <cellStyle name="Normal 33 5 2" xfId="595"/>
    <cellStyle name="Normal 33 5 3" xfId="596"/>
    <cellStyle name="Normal 33 6" xfId="597"/>
    <cellStyle name="Normal 33 6 2" xfId="598"/>
    <cellStyle name="Normal 33 6 3" xfId="599"/>
    <cellStyle name="Normal 33 7" xfId="600"/>
    <cellStyle name="Normal 33 8" xfId="601"/>
    <cellStyle name="Normal 34" xfId="602"/>
    <cellStyle name="Normal 34 2" xfId="603"/>
    <cellStyle name="Normal 34 2 2" xfId="604"/>
    <cellStyle name="Normal 34 2 3" xfId="605"/>
    <cellStyle name="Normal 34 3" xfId="606"/>
    <cellStyle name="Normal 34 3 2" xfId="607"/>
    <cellStyle name="Normal 34 3 3" xfId="608"/>
    <cellStyle name="Normal 34 4" xfId="609"/>
    <cellStyle name="Normal 34 4 2" xfId="610"/>
    <cellStyle name="Normal 34 4 3" xfId="611"/>
    <cellStyle name="Normal 34 5" xfId="612"/>
    <cellStyle name="Normal 34 5 2" xfId="613"/>
    <cellStyle name="Normal 34 5 3" xfId="614"/>
    <cellStyle name="Normal 34 6" xfId="615"/>
    <cellStyle name="Normal 34 6 2" xfId="616"/>
    <cellStyle name="Normal 34 6 3" xfId="617"/>
    <cellStyle name="Normal 34 7" xfId="618"/>
    <cellStyle name="Normal 34 8" xfId="619"/>
    <cellStyle name="Normal 35" xfId="620"/>
    <cellStyle name="Normal 35 2" xfId="621"/>
    <cellStyle name="Normal 35 2 2" xfId="622"/>
    <cellStyle name="Normal 35 2 3" xfId="623"/>
    <cellStyle name="Normal 35 3" xfId="624"/>
    <cellStyle name="Normal 35 3 2" xfId="625"/>
    <cellStyle name="Normal 35 3 3" xfId="626"/>
    <cellStyle name="Normal 35 4" xfId="627"/>
    <cellStyle name="Normal 35 4 2" xfId="628"/>
    <cellStyle name="Normal 35 4 3" xfId="629"/>
    <cellStyle name="Normal 35 5" xfId="630"/>
    <cellStyle name="Normal 35 5 2" xfId="631"/>
    <cellStyle name="Normal 35 5 3" xfId="632"/>
    <cellStyle name="Normal 35 6" xfId="633"/>
    <cellStyle name="Normal 35 6 2" xfId="634"/>
    <cellStyle name="Normal 35 6 3" xfId="635"/>
    <cellStyle name="Normal 35 7" xfId="636"/>
    <cellStyle name="Normal 35 8" xfId="637"/>
    <cellStyle name="Normal 4" xfId="638"/>
    <cellStyle name="Normal 4 2" xfId="639"/>
    <cellStyle name="Normal 5" xfId="640"/>
    <cellStyle name="Normal 5 2" xfId="641"/>
    <cellStyle name="Normal 5 3" xfId="642"/>
    <cellStyle name="Normal 6" xfId="643"/>
    <cellStyle name="Normal 6 2" xfId="644"/>
    <cellStyle name="Normal 7" xfId="645"/>
    <cellStyle name="Normal 7 2" xfId="646"/>
    <cellStyle name="Normal 7 3" xfId="647"/>
    <cellStyle name="Normal 8" xfId="648"/>
    <cellStyle name="Normal 8 2" xfId="649"/>
    <cellStyle name="Normal 8 3" xfId="650"/>
    <cellStyle name="Normal 9" xfId="651"/>
    <cellStyle name="Normal 9 2" xfId="652"/>
    <cellStyle name="Normal 9 3" xfId="653"/>
    <cellStyle name="Normal 9 4" xfId="654"/>
    <cellStyle name="Normal_BCI Restatement &amp; FS-10.04 (GEL)" xfId="655"/>
    <cellStyle name="normální_List1" xfId="656"/>
    <cellStyle name="Normalny_GTC_INTERCOMPANY_LOANS" xfId="657"/>
    <cellStyle name="Note" xfId="658"/>
    <cellStyle name="Note 2" xfId="659"/>
    <cellStyle name="Note 2 2" xfId="660"/>
    <cellStyle name="Note 3" xfId="661"/>
    <cellStyle name="Number Bold" xfId="662"/>
    <cellStyle name="Number Normal" xfId="663"/>
    <cellStyle name="Output" xfId="664"/>
    <cellStyle name="Output 2" xfId="665"/>
    <cellStyle name="Output 2 2" xfId="666"/>
    <cellStyle name="Output 3" xfId="667"/>
    <cellStyle name="per.style" xfId="668"/>
    <cellStyle name="Percent" xfId="669"/>
    <cellStyle name="Percent %" xfId="670"/>
    <cellStyle name="Percent % Long Underline" xfId="671"/>
    <cellStyle name="Percent %_Worksheet in  US Financial Statements Ref. Workbook - Single Co" xfId="672"/>
    <cellStyle name="Percent (0)" xfId="673"/>
    <cellStyle name="Percent [2]" xfId="674"/>
    <cellStyle name="Percent [2] 2" xfId="675"/>
    <cellStyle name="Percent [2] 3" xfId="676"/>
    <cellStyle name="Percent [2] 4" xfId="677"/>
    <cellStyle name="Percent [2] 5" xfId="678"/>
    <cellStyle name="Percent [2] 6" xfId="679"/>
    <cellStyle name="Percent [2] 7" xfId="680"/>
    <cellStyle name="Percent [2] 8" xfId="681"/>
    <cellStyle name="Percent 0.0%" xfId="682"/>
    <cellStyle name="Percent 0.0% Long Underline" xfId="683"/>
    <cellStyle name="Percent 0.00%" xfId="684"/>
    <cellStyle name="Percent 0.00% Long Underline" xfId="685"/>
    <cellStyle name="Percent 0.000%" xfId="686"/>
    <cellStyle name="Percent 0.000% Long Underline" xfId="687"/>
    <cellStyle name="Percent 2" xfId="688"/>
    <cellStyle name="Percent 2 2" xfId="689"/>
    <cellStyle name="Percent 2 2 2" xfId="690"/>
    <cellStyle name="Percent 2 3" xfId="691"/>
    <cellStyle name="Percent 2 4" xfId="692"/>
    <cellStyle name="Percent 2 5" xfId="693"/>
    <cellStyle name="Percent 2 6" xfId="694"/>
    <cellStyle name="Percent 2 7" xfId="695"/>
    <cellStyle name="Percent 2 8" xfId="696"/>
    <cellStyle name="Percent 3" xfId="697"/>
    <cellStyle name="Percent 4" xfId="698"/>
    <cellStyle name="Percent 5" xfId="699"/>
    <cellStyle name="Percent 6" xfId="700"/>
    <cellStyle name="Percent 7" xfId="701"/>
    <cellStyle name="Percent 8" xfId="702"/>
    <cellStyle name="PERCENTAGE" xfId="703"/>
    <cellStyle name="pricing" xfId="704"/>
    <cellStyle name="PSChar" xfId="705"/>
    <cellStyle name="PSDec" xfId="706"/>
    <cellStyle name="PSDec 2" xfId="707"/>
    <cellStyle name="PSDec 3" xfId="708"/>
    <cellStyle name="PSDec 4" xfId="709"/>
    <cellStyle name="PSDec 5" xfId="710"/>
    <cellStyle name="PSDec 6" xfId="711"/>
    <cellStyle name="PSDec 7" xfId="712"/>
    <cellStyle name="PSDec 8" xfId="713"/>
    <cellStyle name="PSHeading" xfId="714"/>
    <cellStyle name="Reporting Bold" xfId="715"/>
    <cellStyle name="Reporting Bold 12" xfId="716"/>
    <cellStyle name="Reporting Bold 14" xfId="717"/>
    <cellStyle name="Reporting Normal" xfId="718"/>
    <cellStyle name="RevList" xfId="719"/>
    <cellStyle name="Sheet Title" xfId="720"/>
    <cellStyle name="Sledovan? hypertextov? odkaz" xfId="721"/>
    <cellStyle name="Style 1" xfId="722"/>
    <cellStyle name="Subtotal" xfId="723"/>
    <cellStyle name="TBI" xfId="724"/>
    <cellStyle name="Tickmark" xfId="725"/>
    <cellStyle name="Title" xfId="726"/>
    <cellStyle name="Title 2" xfId="727"/>
    <cellStyle name="Title 3" xfId="728"/>
    <cellStyle name="Total" xfId="729"/>
    <cellStyle name="Total 2" xfId="730"/>
    <cellStyle name="Total 3" xfId="731"/>
    <cellStyle name="Warning Text" xfId="732"/>
    <cellStyle name="Warning Text 2" xfId="733"/>
    <cellStyle name="Warning Text 3" xfId="734"/>
    <cellStyle name="Акцент1" xfId="735"/>
    <cellStyle name="Акцент2" xfId="736"/>
    <cellStyle name="Акцент3" xfId="737"/>
    <cellStyle name="Акцент4" xfId="738"/>
    <cellStyle name="Акцент5" xfId="739"/>
    <cellStyle name="Акцент6" xfId="740"/>
    <cellStyle name="Ввод " xfId="741"/>
    <cellStyle name="Вывод" xfId="742"/>
    <cellStyle name="Вычисление" xfId="743"/>
    <cellStyle name="Гиперссылка_5677.7 IAS 29 Fixed assets as at 01 01 01" xfId="744"/>
    <cellStyle name="Денежный [0]_01.12.2004" xfId="745"/>
    <cellStyle name="Денежный_01.12.2004" xfId="746"/>
    <cellStyle name="Заголовок 1" xfId="747"/>
    <cellStyle name="Заголовок 2" xfId="748"/>
    <cellStyle name="Заголовок 3" xfId="749"/>
    <cellStyle name="Заголовок 4" xfId="750"/>
    <cellStyle name="Звичайний_~0572556" xfId="751"/>
    <cellStyle name="Итог" xfId="752"/>
    <cellStyle name="Контрольная ячейка" xfId="753"/>
    <cellStyle name="Название" xfId="754"/>
    <cellStyle name="Нейтральный" xfId="755"/>
    <cellStyle name="Обычный 2" xfId="756"/>
    <cellStyle name="Обычный_~0034951" xfId="757"/>
    <cellStyle name="Открывавшаяся гиперссылка_5677.7 IAS 29 Fixed assets as at 01 01 01" xfId="758"/>
    <cellStyle name="Плохой" xfId="759"/>
    <cellStyle name="Пояснение" xfId="760"/>
    <cellStyle name="Примечание" xfId="761"/>
    <cellStyle name="Связанная ячейка" xfId="762"/>
    <cellStyle name="Стиль 1" xfId="763"/>
    <cellStyle name="Текст предупреждения" xfId="764"/>
    <cellStyle name="Тысячи [0]_dialog1" xfId="765"/>
    <cellStyle name="Тысячи_dialog1" xfId="766"/>
    <cellStyle name="Финансовый [0]_01.12.2004" xfId="767"/>
    <cellStyle name="Финансовый_01.12.2004" xfId="768"/>
    <cellStyle name="Фінансовий_tabl2005-1 kf" xfId="769"/>
    <cellStyle name="Хороший" xfId="770"/>
    <cellStyle name="הדגשה1" xfId="771"/>
    <cellStyle name="הדגשה2" xfId="772"/>
    <cellStyle name="הדגשה3" xfId="773"/>
    <cellStyle name="הדגשה4" xfId="774"/>
    <cellStyle name="הדגשה5" xfId="775"/>
    <cellStyle name="הדגשה6" xfId="776"/>
    <cellStyle name="הערה" xfId="777"/>
    <cellStyle name="חישוב" xfId="778"/>
    <cellStyle name="טוב" xfId="779"/>
    <cellStyle name="טקסט אזהרה" xfId="780"/>
    <cellStyle name="טקסט הסברי" xfId="781"/>
    <cellStyle name="כותרת" xfId="782"/>
    <cellStyle name="כותרת 1" xfId="783"/>
    <cellStyle name="כותרת 2" xfId="784"/>
    <cellStyle name="כותרת 3" xfId="785"/>
    <cellStyle name="כותרת 4" xfId="786"/>
    <cellStyle name="ניטראלי" xfId="787"/>
    <cellStyle name="סה&quot;כ" xfId="788"/>
    <cellStyle name="פלט" xfId="789"/>
    <cellStyle name="קלט" xfId="790"/>
    <cellStyle name="רע" xfId="791"/>
    <cellStyle name="תא מסומן" xfId="792"/>
    <cellStyle name="תא מקושר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7" width="20.57421875" style="124" bestFit="1" customWidth="1"/>
    <col min="8" max="16384" width="9.140625" style="124" customWidth="1"/>
  </cols>
  <sheetData>
    <row r="1" spans="2:5" s="216" customFormat="1" ht="13.5">
      <c r="B1" s="218" t="s">
        <v>242</v>
      </c>
      <c r="C1" s="218"/>
      <c r="D1" s="212"/>
      <c r="E1" s="217" t="s">
        <v>237</v>
      </c>
    </row>
    <row r="2" spans="2:5" s="216" customFormat="1" ht="13.5">
      <c r="B2" s="239" t="s">
        <v>243</v>
      </c>
      <c r="C2" s="239"/>
      <c r="D2" s="239"/>
      <c r="E2" s="239"/>
    </row>
    <row r="3" spans="2:3" ht="13.5">
      <c r="B3" s="125"/>
      <c r="C3" s="125"/>
    </row>
    <row r="4" spans="2:5" ht="18" customHeight="1">
      <c r="B4" s="126"/>
      <c r="C4" s="240" t="s">
        <v>84</v>
      </c>
      <c r="D4" s="241"/>
      <c r="E4" s="241"/>
    </row>
    <row r="5" ht="14.25" thickBot="1">
      <c r="E5" s="168" t="s">
        <v>85</v>
      </c>
    </row>
    <row r="6" spans="2:5" s="131" customFormat="1" ht="27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4.25" thickBot="1">
      <c r="C8" s="242" t="s">
        <v>89</v>
      </c>
      <c r="D8" s="242"/>
      <c r="E8" s="242"/>
    </row>
    <row r="9" spans="2:8" s="140" customFormat="1" ht="15" customHeight="1">
      <c r="B9" s="136" t="s">
        <v>90</v>
      </c>
      <c r="C9" s="137">
        <v>1</v>
      </c>
      <c r="D9" s="138" t="s">
        <v>241</v>
      </c>
      <c r="E9" s="139">
        <v>4220403.1239792</v>
      </c>
      <c r="F9" s="229"/>
      <c r="H9" s="229"/>
    </row>
    <row r="10" spans="2:8" s="140" customFormat="1" ht="15" customHeight="1">
      <c r="B10" s="141" t="s">
        <v>91</v>
      </c>
      <c r="C10" s="142">
        <v>2</v>
      </c>
      <c r="D10" s="143" t="s">
        <v>92</v>
      </c>
      <c r="E10" s="144">
        <v>12269318.019158078</v>
      </c>
      <c r="F10" s="229"/>
      <c r="H10" s="229"/>
    </row>
    <row r="11" spans="2:8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29"/>
      <c r="H11" s="229"/>
    </row>
    <row r="12" spans="2:8" s="140" customFormat="1" ht="15" customHeight="1">
      <c r="B12" s="141" t="s">
        <v>95</v>
      </c>
      <c r="C12" s="142">
        <v>4</v>
      </c>
      <c r="D12" s="145" t="s">
        <v>96</v>
      </c>
      <c r="E12" s="144">
        <v>60877</v>
      </c>
      <c r="F12" s="229"/>
      <c r="H12" s="229"/>
    </row>
    <row r="13" spans="2:8" s="140" customFormat="1" ht="27">
      <c r="B13" s="141" t="s">
        <v>97</v>
      </c>
      <c r="C13" s="142">
        <v>5</v>
      </c>
      <c r="D13" s="146" t="s">
        <v>98</v>
      </c>
      <c r="E13" s="144">
        <v>0</v>
      </c>
      <c r="F13" s="229"/>
      <c r="H13" s="229"/>
    </row>
    <row r="14" spans="2:8" s="140" customFormat="1" ht="15" customHeight="1">
      <c r="B14" s="141" t="s">
        <v>99</v>
      </c>
      <c r="C14" s="142">
        <v>6</v>
      </c>
      <c r="D14" s="145" t="s">
        <v>100</v>
      </c>
      <c r="E14" s="144">
        <v>9854914.995694898</v>
      </c>
      <c r="F14" s="229"/>
      <c r="H14" s="229"/>
    </row>
    <row r="15" spans="2:8" s="140" customFormat="1" ht="15" customHeight="1">
      <c r="B15" s="141" t="s">
        <v>101</v>
      </c>
      <c r="C15" s="142">
        <v>7</v>
      </c>
      <c r="D15" s="143" t="s">
        <v>102</v>
      </c>
      <c r="E15" s="144">
        <v>4902705.01361076</v>
      </c>
      <c r="F15" s="229"/>
      <c r="H15" s="229"/>
    </row>
    <row r="16" spans="2:8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29"/>
      <c r="H16" s="229"/>
    </row>
    <row r="17" spans="2:8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29"/>
      <c r="H17" s="229"/>
    </row>
    <row r="18" spans="2:8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29"/>
      <c r="H18" s="229"/>
    </row>
    <row r="19" spans="2:8" s="140" customFormat="1" ht="15" customHeight="1">
      <c r="B19" s="141" t="s">
        <v>109</v>
      </c>
      <c r="C19" s="142">
        <v>11</v>
      </c>
      <c r="D19" s="143" t="s">
        <v>110</v>
      </c>
      <c r="E19" s="144">
        <v>695429.77</v>
      </c>
      <c r="F19" s="229"/>
      <c r="H19" s="229"/>
    </row>
    <row r="20" spans="2:8" s="140" customFormat="1" ht="15" customHeight="1">
      <c r="B20" s="141" t="s">
        <v>111</v>
      </c>
      <c r="C20" s="142">
        <v>12</v>
      </c>
      <c r="D20" s="143" t="s">
        <v>112</v>
      </c>
      <c r="E20" s="144">
        <v>1586143.8127817044</v>
      </c>
      <c r="F20" s="229"/>
      <c r="H20" s="229"/>
    </row>
    <row r="21" spans="2:8" s="140" customFormat="1" ht="15" customHeight="1">
      <c r="B21" s="141" t="s">
        <v>113</v>
      </c>
      <c r="C21" s="142">
        <v>13</v>
      </c>
      <c r="D21" s="143" t="s">
        <v>114</v>
      </c>
      <c r="E21" s="144">
        <v>32778.43</v>
      </c>
      <c r="F21" s="229"/>
      <c r="H21" s="229"/>
    </row>
    <row r="22" spans="2:8" s="140" customFormat="1" ht="15" customHeight="1">
      <c r="B22" s="141" t="s">
        <v>115</v>
      </c>
      <c r="C22" s="142">
        <v>14</v>
      </c>
      <c r="D22" s="143" t="s">
        <v>116</v>
      </c>
      <c r="E22" s="144">
        <v>172566.46000000014</v>
      </c>
      <c r="F22" s="229"/>
      <c r="H22" s="229"/>
    </row>
    <row r="23" spans="2:8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29"/>
      <c r="H23" s="229"/>
    </row>
    <row r="24" spans="2:8" s="140" customFormat="1" ht="15" customHeight="1">
      <c r="B24" s="141" t="s">
        <v>119</v>
      </c>
      <c r="C24" s="142">
        <v>16</v>
      </c>
      <c r="D24" s="143" t="s">
        <v>120</v>
      </c>
      <c r="E24" s="144">
        <v>4738.740000000003</v>
      </c>
      <c r="F24" s="229"/>
      <c r="H24" s="229"/>
    </row>
    <row r="25" spans="2:8" s="140" customFormat="1" ht="15" customHeight="1">
      <c r="B25" s="141" t="s">
        <v>121</v>
      </c>
      <c r="C25" s="142">
        <v>17</v>
      </c>
      <c r="D25" s="143" t="s">
        <v>122</v>
      </c>
      <c r="E25" s="144">
        <v>440159.05405483034</v>
      </c>
      <c r="F25" s="229"/>
      <c r="H25" s="229"/>
    </row>
    <row r="26" spans="2:8" s="140" customFormat="1" ht="15" customHeight="1">
      <c r="B26" s="141" t="s">
        <v>123</v>
      </c>
      <c r="C26" s="142">
        <v>18</v>
      </c>
      <c r="D26" s="147" t="s">
        <v>124</v>
      </c>
      <c r="E26" s="144">
        <v>1456499.31323517</v>
      </c>
      <c r="F26" s="229"/>
      <c r="H26" s="229"/>
    </row>
    <row r="27" spans="2:8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35697233.73251464</v>
      </c>
      <c r="F27" s="229"/>
      <c r="H27" s="229"/>
    </row>
    <row r="28" spans="2:8" s="135" customFormat="1" ht="6" customHeight="1">
      <c r="B28" s="152"/>
      <c r="C28" s="153"/>
      <c r="D28" s="154"/>
      <c r="E28" s="155"/>
      <c r="F28" s="229"/>
      <c r="H28" s="229"/>
    </row>
    <row r="29" spans="2:8" s="135" customFormat="1" ht="14.25" thickBot="1">
      <c r="B29" s="152"/>
      <c r="C29" s="242" t="s">
        <v>127</v>
      </c>
      <c r="D29" s="242"/>
      <c r="E29" s="242"/>
      <c r="F29" s="229"/>
      <c r="H29" s="229"/>
    </row>
    <row r="30" spans="2:8" s="140" customFormat="1" ht="15" customHeight="1">
      <c r="B30" s="136" t="s">
        <v>128</v>
      </c>
      <c r="C30" s="137">
        <v>20</v>
      </c>
      <c r="D30" s="156" t="s">
        <v>129</v>
      </c>
      <c r="E30" s="228">
        <v>16467919.372621506</v>
      </c>
      <c r="F30" s="229"/>
      <c r="H30" s="229"/>
    </row>
    <row r="31" spans="2:8" s="140" customFormat="1" ht="15" customHeight="1">
      <c r="B31" s="141" t="s">
        <v>130</v>
      </c>
      <c r="C31" s="142">
        <v>21</v>
      </c>
      <c r="D31" s="157" t="s">
        <v>131</v>
      </c>
      <c r="E31" s="223">
        <v>5463168.85</v>
      </c>
      <c r="F31" s="229"/>
      <c r="H31" s="229"/>
    </row>
    <row r="32" spans="2:8" s="140" customFormat="1" ht="15" customHeight="1">
      <c r="B32" s="141" t="s">
        <v>132</v>
      </c>
      <c r="C32" s="142">
        <v>22</v>
      </c>
      <c r="D32" s="145" t="s">
        <v>133</v>
      </c>
      <c r="E32" s="223"/>
      <c r="F32" s="229"/>
      <c r="H32" s="229"/>
    </row>
    <row r="33" spans="2:8" s="140" customFormat="1" ht="15" customHeight="1">
      <c r="B33" s="141" t="s">
        <v>134</v>
      </c>
      <c r="C33" s="142">
        <v>23</v>
      </c>
      <c r="D33" s="157" t="s">
        <v>135</v>
      </c>
      <c r="E33" s="223">
        <v>573417</v>
      </c>
      <c r="F33" s="229"/>
      <c r="H33" s="229"/>
    </row>
    <row r="34" spans="2:8" s="140" customFormat="1" ht="15" customHeight="1">
      <c r="B34" s="141" t="s">
        <v>136</v>
      </c>
      <c r="C34" s="142">
        <v>24</v>
      </c>
      <c r="D34" s="157" t="s">
        <v>137</v>
      </c>
      <c r="E34" s="223">
        <v>0</v>
      </c>
      <c r="F34" s="229"/>
      <c r="H34" s="229"/>
    </row>
    <row r="35" spans="2:8" s="140" customFormat="1" ht="15" customHeight="1">
      <c r="B35" s="141" t="s">
        <v>138</v>
      </c>
      <c r="C35" s="142">
        <v>25</v>
      </c>
      <c r="D35" s="157" t="s">
        <v>139</v>
      </c>
      <c r="E35" s="223">
        <v>0</v>
      </c>
      <c r="F35" s="229"/>
      <c r="H35" s="229"/>
    </row>
    <row r="36" spans="2:8" s="140" customFormat="1" ht="15" customHeight="1">
      <c r="B36" s="141" t="s">
        <v>140</v>
      </c>
      <c r="C36" s="142">
        <v>26</v>
      </c>
      <c r="D36" s="157" t="s">
        <v>141</v>
      </c>
      <c r="E36" s="223">
        <v>8583.6</v>
      </c>
      <c r="F36" s="229"/>
      <c r="H36" s="229"/>
    </row>
    <row r="37" spans="2:8" s="140" customFormat="1" ht="15" customHeight="1">
      <c r="B37" s="141" t="s">
        <v>142</v>
      </c>
      <c r="C37" s="142">
        <v>27</v>
      </c>
      <c r="D37" s="157" t="s">
        <v>143</v>
      </c>
      <c r="E37" s="223">
        <v>181728.68</v>
      </c>
      <c r="F37" s="229"/>
      <c r="H37" s="229"/>
    </row>
    <row r="38" spans="2:8" s="140" customFormat="1" ht="15" customHeight="1">
      <c r="B38" s="141" t="s">
        <v>144</v>
      </c>
      <c r="C38" s="142">
        <v>28</v>
      </c>
      <c r="D38" s="157" t="s">
        <v>145</v>
      </c>
      <c r="E38" s="223"/>
      <c r="F38" s="229"/>
      <c r="H38" s="229"/>
    </row>
    <row r="39" spans="2:8" s="140" customFormat="1" ht="15" customHeight="1">
      <c r="B39" s="141" t="s">
        <v>146</v>
      </c>
      <c r="C39" s="142">
        <v>29</v>
      </c>
      <c r="D39" s="157" t="s">
        <v>147</v>
      </c>
      <c r="E39" s="223">
        <v>113046.9097</v>
      </c>
      <c r="F39" s="229"/>
      <c r="H39" s="229"/>
    </row>
    <row r="40" spans="2:8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22807864.412321508</v>
      </c>
      <c r="F40" s="229"/>
      <c r="H40" s="229"/>
    </row>
    <row r="41" spans="2:8" s="161" customFormat="1" ht="6" customHeight="1">
      <c r="B41" s="159"/>
      <c r="C41" s="160"/>
      <c r="D41" s="154"/>
      <c r="E41" s="155"/>
      <c r="F41" s="229"/>
      <c r="H41" s="229"/>
    </row>
    <row r="42" spans="2:8" s="135" customFormat="1" ht="14.25" thickBot="1">
      <c r="B42" s="162"/>
      <c r="C42" s="242" t="s">
        <v>150</v>
      </c>
      <c r="D42" s="242"/>
      <c r="E42" s="242"/>
      <c r="F42" s="229"/>
      <c r="H42" s="229"/>
    </row>
    <row r="43" spans="2:8" s="140" customFormat="1" ht="15" customHeight="1">
      <c r="B43" s="136" t="s">
        <v>151</v>
      </c>
      <c r="C43" s="137">
        <v>31</v>
      </c>
      <c r="D43" s="156" t="s">
        <v>152</v>
      </c>
      <c r="E43" s="139">
        <v>22450000</v>
      </c>
      <c r="F43" s="229"/>
      <c r="H43" s="229"/>
    </row>
    <row r="44" spans="2:8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29"/>
      <c r="H44" s="229"/>
    </row>
    <row r="45" spans="2:8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29"/>
      <c r="H45" s="229"/>
    </row>
    <row r="46" spans="2:8" s="140" customFormat="1" ht="15" customHeight="1">
      <c r="B46" s="141" t="s">
        <v>157</v>
      </c>
      <c r="C46" s="142">
        <v>34</v>
      </c>
      <c r="D46" s="157" t="s">
        <v>158</v>
      </c>
      <c r="E46" s="144">
        <v>-12136007.07068238</v>
      </c>
      <c r="F46" s="229"/>
      <c r="H46" s="229"/>
    </row>
    <row r="47" spans="2:8" s="140" customFormat="1" ht="15" customHeight="1">
      <c r="B47" s="141" t="s">
        <v>159</v>
      </c>
      <c r="C47" s="142">
        <v>35</v>
      </c>
      <c r="D47" s="157" t="s">
        <v>160</v>
      </c>
      <c r="E47" s="144">
        <v>2575376.392829774</v>
      </c>
      <c r="F47" s="229"/>
      <c r="H47" s="229"/>
    </row>
    <row r="48" spans="2:8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29"/>
      <c r="H48" s="229"/>
    </row>
    <row r="49" spans="2:8" s="151" customFormat="1" ht="15" customHeight="1">
      <c r="B49" s="141" t="s">
        <v>163</v>
      </c>
      <c r="C49" s="163">
        <v>37</v>
      </c>
      <c r="D49" s="164" t="s">
        <v>164</v>
      </c>
      <c r="E49" s="237">
        <f>SUM(E43+E44-E45+E46+E47+E48)</f>
        <v>12889369.322147394</v>
      </c>
      <c r="F49" s="229"/>
      <c r="H49" s="229"/>
    </row>
    <row r="50" spans="2:8" s="151" customFormat="1" ht="15" customHeight="1" thickBot="1">
      <c r="B50" s="148" t="s">
        <v>165</v>
      </c>
      <c r="C50" s="165">
        <v>38</v>
      </c>
      <c r="D50" s="166" t="s">
        <v>166</v>
      </c>
      <c r="E50" s="222">
        <f>E40+E49</f>
        <v>35697233.7344689</v>
      </c>
      <c r="F50" s="229"/>
      <c r="H50" s="229"/>
    </row>
    <row r="51" spans="5:8" s="167" customFormat="1" ht="13.5">
      <c r="E51" s="233"/>
      <c r="F51" s="229"/>
      <c r="H51" s="229"/>
    </row>
    <row r="52" spans="6:8" s="167" customFormat="1" ht="13.5">
      <c r="F52" s="229"/>
      <c r="H52" s="229"/>
    </row>
    <row r="53" spans="3:8" ht="13.5">
      <c r="C53" s="243"/>
      <c r="D53" s="243"/>
      <c r="E53" s="243"/>
      <c r="F53" s="229"/>
      <c r="H53" s="229"/>
    </row>
    <row r="54" spans="3:8" ht="13.5">
      <c r="C54" s="238"/>
      <c r="D54" s="238"/>
      <c r="E54" s="238"/>
      <c r="F54" s="229"/>
      <c r="H54" s="229"/>
    </row>
    <row r="55" spans="3:8" ht="13.5">
      <c r="C55" s="243"/>
      <c r="D55" s="243"/>
      <c r="E55" s="243"/>
      <c r="F55" s="229"/>
      <c r="H55" s="229"/>
    </row>
    <row r="56" spans="3:8" ht="13.5">
      <c r="C56" s="238"/>
      <c r="D56" s="238"/>
      <c r="E56" s="238"/>
      <c r="F56" s="229"/>
      <c r="H56" s="229"/>
    </row>
    <row r="57" spans="3:6" ht="15" customHeight="1">
      <c r="C57" s="243"/>
      <c r="D57" s="243"/>
      <c r="E57" s="243"/>
      <c r="F57" s="229"/>
    </row>
    <row r="58" spans="3:5" ht="13.5">
      <c r="C58" s="238"/>
      <c r="D58" s="238"/>
      <c r="E58" s="238"/>
    </row>
  </sheetData>
  <sheetProtection/>
  <mergeCells count="11">
    <mergeCell ref="C55:E55"/>
    <mergeCell ref="C56:E56"/>
    <mergeCell ref="B2:E2"/>
    <mergeCell ref="C4:E4"/>
    <mergeCell ref="C8:E8"/>
    <mergeCell ref="C57:E57"/>
    <mergeCell ref="C58:E58"/>
    <mergeCell ref="C29:E29"/>
    <mergeCell ref="C42:E42"/>
    <mergeCell ref="C53:E53"/>
    <mergeCell ref="C54:E54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D9" sqref="D9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7" width="20.57421875" style="135" bestFit="1" customWidth="1"/>
    <col min="8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70" customFormat="1" ht="15" customHeight="1">
      <c r="D4" s="247" t="s">
        <v>167</v>
      </c>
      <c r="E4" s="247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4" t="s">
        <v>168</v>
      </c>
      <c r="D8" s="244"/>
      <c r="E8" s="244"/>
    </row>
    <row r="9" spans="2:8" ht="15" customHeight="1">
      <c r="B9" s="176" t="s">
        <v>90</v>
      </c>
      <c r="C9" s="177">
        <v>1</v>
      </c>
      <c r="D9" s="178" t="s">
        <v>169</v>
      </c>
      <c r="E9" s="179">
        <v>22687390.896241378</v>
      </c>
      <c r="F9" s="234"/>
      <c r="H9" s="234"/>
    </row>
    <row r="10" spans="2:8" ht="15" customHeight="1">
      <c r="B10" s="180" t="s">
        <v>91</v>
      </c>
      <c r="C10" s="181">
        <v>2</v>
      </c>
      <c r="D10" s="182" t="s">
        <v>170</v>
      </c>
      <c r="E10" s="183">
        <v>2590237.4005060242</v>
      </c>
      <c r="F10" s="234"/>
      <c r="H10" s="234"/>
    </row>
    <row r="11" spans="2:8" ht="15" customHeight="1">
      <c r="B11" s="180" t="s">
        <v>93</v>
      </c>
      <c r="C11" s="181">
        <v>3</v>
      </c>
      <c r="D11" s="184" t="s">
        <v>171</v>
      </c>
      <c r="E11" s="183">
        <v>1090482.891795665</v>
      </c>
      <c r="F11" s="234"/>
      <c r="H11" s="234"/>
    </row>
    <row r="12" spans="2:8" ht="15" customHeight="1">
      <c r="B12" s="180" t="s">
        <v>95</v>
      </c>
      <c r="C12" s="181">
        <v>4</v>
      </c>
      <c r="D12" s="185" t="s">
        <v>172</v>
      </c>
      <c r="E12" s="183">
        <v>245993.95284194438</v>
      </c>
      <c r="F12" s="234"/>
      <c r="H12" s="234"/>
    </row>
    <row r="13" spans="2:8" s="140" customFormat="1" ht="15" customHeight="1">
      <c r="B13" s="180" t="s">
        <v>97</v>
      </c>
      <c r="C13" s="142">
        <v>5</v>
      </c>
      <c r="D13" s="143" t="s">
        <v>173</v>
      </c>
      <c r="E13" s="223">
        <f>E9-E10-E11+E12</f>
        <v>19252664.556781635</v>
      </c>
      <c r="F13" s="234"/>
      <c r="H13" s="234"/>
    </row>
    <row r="14" spans="2:8" ht="15" customHeight="1">
      <c r="B14" s="180" t="s">
        <v>99</v>
      </c>
      <c r="C14" s="181">
        <v>6</v>
      </c>
      <c r="D14" s="182" t="s">
        <v>174</v>
      </c>
      <c r="E14" s="183">
        <v>16877649.582560133</v>
      </c>
      <c r="F14" s="234"/>
      <c r="H14" s="234"/>
    </row>
    <row r="15" spans="2:8" ht="15" customHeight="1">
      <c r="B15" s="180" t="s">
        <v>101</v>
      </c>
      <c r="C15" s="181">
        <v>7</v>
      </c>
      <c r="D15" s="182" t="s">
        <v>175</v>
      </c>
      <c r="E15" s="183">
        <v>1655440.2825</v>
      </c>
      <c r="F15" s="234"/>
      <c r="H15" s="234"/>
    </row>
    <row r="16" spans="2:8" ht="15" customHeight="1">
      <c r="B16" s="180" t="s">
        <v>103</v>
      </c>
      <c r="C16" s="181">
        <v>8</v>
      </c>
      <c r="D16" s="184" t="s">
        <v>176</v>
      </c>
      <c r="E16" s="183">
        <v>2184832.250000002</v>
      </c>
      <c r="F16" s="234"/>
      <c r="H16" s="234"/>
    </row>
    <row r="17" spans="2:8" ht="15" customHeight="1">
      <c r="B17" s="180" t="s">
        <v>105</v>
      </c>
      <c r="C17" s="181">
        <v>9</v>
      </c>
      <c r="D17" s="184" t="s">
        <v>177</v>
      </c>
      <c r="E17" s="183">
        <v>357834.4316039999</v>
      </c>
      <c r="F17" s="234"/>
      <c r="H17" s="234"/>
    </row>
    <row r="18" spans="2:8" ht="15" customHeight="1">
      <c r="B18" s="180" t="s">
        <v>107</v>
      </c>
      <c r="C18" s="181">
        <v>10</v>
      </c>
      <c r="D18" s="184" t="s">
        <v>178</v>
      </c>
      <c r="E18" s="183">
        <v>29589.68</v>
      </c>
      <c r="F18" s="234"/>
      <c r="H18" s="234"/>
    </row>
    <row r="19" spans="2:8" s="140" customFormat="1" ht="15" customHeight="1">
      <c r="B19" s="180" t="s">
        <v>109</v>
      </c>
      <c r="C19" s="142">
        <v>11</v>
      </c>
      <c r="D19" s="143" t="s">
        <v>179</v>
      </c>
      <c r="E19" s="223">
        <f>E14-E15+E16-E17-E18</f>
        <v>17019617.438456133</v>
      </c>
      <c r="F19" s="234"/>
      <c r="H19" s="234"/>
    </row>
    <row r="20" spans="2:8" s="140" customFormat="1" ht="15" customHeight="1">
      <c r="B20" s="180" t="s">
        <v>111</v>
      </c>
      <c r="C20" s="142">
        <v>12</v>
      </c>
      <c r="D20" s="143" t="s">
        <v>180</v>
      </c>
      <c r="E20" s="144"/>
      <c r="F20" s="234"/>
      <c r="H20" s="234"/>
    </row>
    <row r="21" spans="2:8" s="140" customFormat="1" ht="15" customHeight="1">
      <c r="B21" s="180" t="s">
        <v>113</v>
      </c>
      <c r="C21" s="142">
        <v>13</v>
      </c>
      <c r="D21" s="143" t="s">
        <v>181</v>
      </c>
      <c r="E21" s="223">
        <v>364509.91000000003</v>
      </c>
      <c r="F21" s="234"/>
      <c r="H21" s="234"/>
    </row>
    <row r="22" spans="2:8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2597557.028325502</v>
      </c>
      <c r="F22" s="234"/>
      <c r="H22" s="234"/>
    </row>
    <row r="23" spans="3:8" ht="9" customHeight="1">
      <c r="C23" s="153"/>
      <c r="D23" s="190"/>
      <c r="E23" s="155"/>
      <c r="F23" s="234"/>
      <c r="H23" s="234"/>
    </row>
    <row r="24" spans="3:8" ht="15" customHeight="1" thickBot="1">
      <c r="C24" s="244" t="s">
        <v>183</v>
      </c>
      <c r="D24" s="244"/>
      <c r="E24" s="244"/>
      <c r="F24" s="234"/>
      <c r="H24" s="234"/>
    </row>
    <row r="25" spans="2:8" ht="15" customHeight="1">
      <c r="B25" s="176" t="s">
        <v>117</v>
      </c>
      <c r="C25" s="177">
        <v>15</v>
      </c>
      <c r="D25" s="178" t="s">
        <v>169</v>
      </c>
      <c r="E25" s="179">
        <v>585509.5633000092</v>
      </c>
      <c r="F25" s="234"/>
      <c r="H25" s="234"/>
    </row>
    <row r="26" spans="2:8" ht="15" customHeight="1">
      <c r="B26" s="180" t="s">
        <v>119</v>
      </c>
      <c r="C26" s="181">
        <v>16</v>
      </c>
      <c r="D26" s="182" t="s">
        <v>170</v>
      </c>
      <c r="E26" s="183">
        <v>0</v>
      </c>
      <c r="F26" s="234"/>
      <c r="H26" s="234"/>
    </row>
    <row r="27" spans="2:8" ht="15" customHeight="1">
      <c r="B27" s="180" t="s">
        <v>121</v>
      </c>
      <c r="C27" s="181">
        <v>17</v>
      </c>
      <c r="D27" s="184" t="s">
        <v>171</v>
      </c>
      <c r="E27" s="183">
        <v>-8156.096100296476</v>
      </c>
      <c r="F27" s="234"/>
      <c r="H27" s="234"/>
    </row>
    <row r="28" spans="2:8" ht="15" customHeight="1">
      <c r="B28" s="180" t="s">
        <v>123</v>
      </c>
      <c r="C28" s="181">
        <v>18</v>
      </c>
      <c r="D28" s="184" t="s">
        <v>172</v>
      </c>
      <c r="E28" s="183"/>
      <c r="F28" s="234"/>
      <c r="H28" s="234"/>
    </row>
    <row r="29" spans="2:8" s="140" customFormat="1" ht="15" customHeight="1">
      <c r="B29" s="180" t="s">
        <v>125</v>
      </c>
      <c r="C29" s="142">
        <v>19</v>
      </c>
      <c r="D29" s="143" t="s">
        <v>184</v>
      </c>
      <c r="E29" s="223">
        <f>E25-E26-E27+E28</f>
        <v>593665.6594003057</v>
      </c>
      <c r="F29" s="234"/>
      <c r="H29" s="234"/>
    </row>
    <row r="30" spans="2:8" ht="15" customHeight="1">
      <c r="B30" s="180" t="s">
        <v>128</v>
      </c>
      <c r="C30" s="181">
        <v>20</v>
      </c>
      <c r="D30" s="182" t="s">
        <v>174</v>
      </c>
      <c r="E30" s="183">
        <v>46000</v>
      </c>
      <c r="F30" s="234"/>
      <c r="H30" s="234"/>
    </row>
    <row r="31" spans="2:8" ht="15" customHeight="1">
      <c r="B31" s="180" t="s">
        <v>130</v>
      </c>
      <c r="C31" s="181">
        <v>21</v>
      </c>
      <c r="D31" s="182" t="s">
        <v>185</v>
      </c>
      <c r="E31" s="183">
        <v>0</v>
      </c>
      <c r="F31" s="234"/>
      <c r="H31" s="234"/>
    </row>
    <row r="32" spans="2:8" ht="15" customHeight="1">
      <c r="B32" s="180" t="s">
        <v>132</v>
      </c>
      <c r="C32" s="181">
        <v>22</v>
      </c>
      <c r="D32" s="184" t="s">
        <v>176</v>
      </c>
      <c r="E32" s="183">
        <v>52793.53</v>
      </c>
      <c r="F32" s="234"/>
      <c r="H32" s="234"/>
    </row>
    <row r="33" spans="2:8" ht="15" customHeight="1">
      <c r="B33" s="180" t="s">
        <v>134</v>
      </c>
      <c r="C33" s="181">
        <v>23</v>
      </c>
      <c r="D33" s="184" t="s">
        <v>177</v>
      </c>
      <c r="E33" s="183"/>
      <c r="F33" s="234"/>
      <c r="H33" s="234"/>
    </row>
    <row r="34" spans="2:8" ht="15" customHeight="1">
      <c r="B34" s="180" t="s">
        <v>136</v>
      </c>
      <c r="C34" s="181">
        <v>24</v>
      </c>
      <c r="D34" s="184" t="s">
        <v>186</v>
      </c>
      <c r="E34" s="183"/>
      <c r="F34" s="234"/>
      <c r="H34" s="234"/>
    </row>
    <row r="35" spans="2:8" s="140" customFormat="1" ht="15" customHeight="1">
      <c r="B35" s="180" t="s">
        <v>138</v>
      </c>
      <c r="C35" s="142">
        <v>25</v>
      </c>
      <c r="D35" s="143" t="s">
        <v>187</v>
      </c>
      <c r="E35" s="223">
        <f>E30-E31+E32-E33-E34</f>
        <v>98793.53</v>
      </c>
      <c r="F35" s="234"/>
      <c r="H35" s="234"/>
    </row>
    <row r="36" spans="2:8" ht="15" customHeight="1">
      <c r="B36" s="180" t="s">
        <v>140</v>
      </c>
      <c r="C36" s="181">
        <v>26</v>
      </c>
      <c r="D36" s="182" t="s">
        <v>188</v>
      </c>
      <c r="E36" s="183"/>
      <c r="F36" s="234"/>
      <c r="H36" s="234"/>
    </row>
    <row r="37" spans="2:8" ht="15" customHeight="1">
      <c r="B37" s="180" t="s">
        <v>142</v>
      </c>
      <c r="C37" s="181">
        <v>27</v>
      </c>
      <c r="D37" s="184" t="s">
        <v>189</v>
      </c>
      <c r="E37" s="183"/>
      <c r="F37" s="234"/>
      <c r="H37" s="234"/>
    </row>
    <row r="38" spans="2:8" s="140" customFormat="1" ht="15" customHeight="1">
      <c r="B38" s="180" t="s">
        <v>144</v>
      </c>
      <c r="C38" s="142">
        <v>28</v>
      </c>
      <c r="D38" s="143" t="s">
        <v>190</v>
      </c>
      <c r="E38" s="144"/>
      <c r="F38" s="234"/>
      <c r="H38" s="234"/>
    </row>
    <row r="39" spans="2:8" s="140" customFormat="1" ht="15" customHeight="1">
      <c r="B39" s="180" t="s">
        <v>146</v>
      </c>
      <c r="C39" s="142">
        <v>29</v>
      </c>
      <c r="D39" s="143" t="s">
        <v>191</v>
      </c>
      <c r="E39" s="144"/>
      <c r="F39" s="234"/>
      <c r="H39" s="234"/>
    </row>
    <row r="40" spans="2:8" s="140" customFormat="1" ht="15" customHeight="1">
      <c r="B40" s="180" t="s">
        <v>148</v>
      </c>
      <c r="C40" s="142">
        <v>30</v>
      </c>
      <c r="D40" s="143" t="s">
        <v>181</v>
      </c>
      <c r="E40" s="144">
        <v>-3697.7400000000002</v>
      </c>
      <c r="F40" s="234"/>
      <c r="H40" s="234"/>
    </row>
    <row r="41" spans="2:8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491174.3894003057</v>
      </c>
      <c r="F41" s="234"/>
      <c r="H41" s="234"/>
    </row>
    <row r="42" spans="3:8" s="174" customFormat="1" ht="9" customHeight="1" thickBot="1">
      <c r="C42" s="153"/>
      <c r="D42" s="191"/>
      <c r="E42" s="192"/>
      <c r="F42" s="234"/>
      <c r="H42" s="234"/>
    </row>
    <row r="43" spans="2:8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3088731.4177258075</v>
      </c>
      <c r="F43" s="234"/>
      <c r="H43" s="234"/>
    </row>
    <row r="44" spans="3:8" ht="9" customHeight="1">
      <c r="C44" s="153"/>
      <c r="D44" s="191"/>
      <c r="E44" s="155"/>
      <c r="F44" s="234"/>
      <c r="H44" s="234"/>
    </row>
    <row r="45" spans="3:8" ht="15" customHeight="1" thickBot="1">
      <c r="C45" s="153"/>
      <c r="D45" s="244" t="s">
        <v>194</v>
      </c>
      <c r="E45" s="244"/>
      <c r="F45" s="234"/>
      <c r="H45" s="234"/>
    </row>
    <row r="46" spans="2:8" ht="15" customHeight="1">
      <c r="B46" s="176" t="s">
        <v>155</v>
      </c>
      <c r="C46" s="177">
        <v>33</v>
      </c>
      <c r="D46" s="197" t="s">
        <v>195</v>
      </c>
      <c r="E46" s="179">
        <v>0</v>
      </c>
      <c r="F46" s="234"/>
      <c r="H46" s="234"/>
    </row>
    <row r="47" spans="2:8" ht="15" customHeight="1">
      <c r="B47" s="180" t="s">
        <v>157</v>
      </c>
      <c r="C47" s="181">
        <v>34</v>
      </c>
      <c r="D47" s="182" t="s">
        <v>196</v>
      </c>
      <c r="E47" s="183">
        <v>0</v>
      </c>
      <c r="F47" s="234"/>
      <c r="H47" s="234"/>
    </row>
    <row r="48" spans="2:8" ht="15" customHeight="1">
      <c r="B48" s="198" t="s">
        <v>159</v>
      </c>
      <c r="C48" s="181">
        <v>35</v>
      </c>
      <c r="D48" s="182" t="s">
        <v>197</v>
      </c>
      <c r="E48" s="183">
        <v>0</v>
      </c>
      <c r="F48" s="234"/>
      <c r="H48" s="234"/>
    </row>
    <row r="49" spans="2:8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  <c r="F49" s="234"/>
      <c r="H49" s="234"/>
    </row>
    <row r="50" spans="3:8" ht="8.25" customHeight="1">
      <c r="C50" s="153"/>
      <c r="D50" s="190"/>
      <c r="E50" s="155"/>
      <c r="F50" s="234"/>
      <c r="H50" s="234"/>
    </row>
    <row r="51" spans="3:8" ht="15" customHeight="1" thickBot="1">
      <c r="C51" s="244" t="s">
        <v>199</v>
      </c>
      <c r="D51" s="244"/>
      <c r="E51" s="244"/>
      <c r="F51" s="234"/>
      <c r="H51" s="234"/>
    </row>
    <row r="52" spans="2:8" ht="15" customHeight="1">
      <c r="B52" s="176" t="s">
        <v>163</v>
      </c>
      <c r="C52" s="177">
        <v>37</v>
      </c>
      <c r="D52" s="178" t="s">
        <v>200</v>
      </c>
      <c r="E52" s="179">
        <v>889021.7273764001</v>
      </c>
      <c r="F52" s="234"/>
      <c r="H52" s="234"/>
    </row>
    <row r="53" spans="2:8" ht="15" customHeight="1">
      <c r="B53" s="180" t="s">
        <v>165</v>
      </c>
      <c r="C53" s="181">
        <v>38</v>
      </c>
      <c r="D53" s="184" t="s">
        <v>201</v>
      </c>
      <c r="E53" s="183">
        <v>0</v>
      </c>
      <c r="F53" s="234"/>
      <c r="H53" s="234"/>
    </row>
    <row r="54" spans="2:8" ht="15" customHeight="1">
      <c r="B54" s="180" t="s">
        <v>202</v>
      </c>
      <c r="C54" s="181">
        <v>39</v>
      </c>
      <c r="D54" s="184" t="s">
        <v>203</v>
      </c>
      <c r="E54" s="183">
        <v>0</v>
      </c>
      <c r="F54" s="234"/>
      <c r="H54" s="234"/>
    </row>
    <row r="55" spans="2:8" ht="15" customHeight="1">
      <c r="B55" s="180" t="s">
        <v>204</v>
      </c>
      <c r="C55" s="181">
        <v>40</v>
      </c>
      <c r="D55" s="184" t="s">
        <v>205</v>
      </c>
      <c r="E55" s="183">
        <v>0</v>
      </c>
      <c r="F55" s="234"/>
      <c r="H55" s="234"/>
    </row>
    <row r="56" spans="2:8" ht="15" customHeight="1">
      <c r="B56" s="180" t="s">
        <v>206</v>
      </c>
      <c r="C56" s="181">
        <v>41</v>
      </c>
      <c r="D56" s="184" t="s">
        <v>108</v>
      </c>
      <c r="E56" s="183">
        <v>0</v>
      </c>
      <c r="F56" s="234"/>
      <c r="H56" s="234"/>
    </row>
    <row r="57" spans="2:8" ht="15" customHeight="1">
      <c r="B57" s="180" t="s">
        <v>207</v>
      </c>
      <c r="C57" s="181">
        <v>42</v>
      </c>
      <c r="D57" s="184" t="s">
        <v>110</v>
      </c>
      <c r="E57" s="183">
        <v>473884.93</v>
      </c>
      <c r="F57" s="234"/>
      <c r="H57" s="234"/>
    </row>
    <row r="58" spans="2:8" ht="15" customHeight="1">
      <c r="B58" s="180" t="s">
        <v>208</v>
      </c>
      <c r="C58" s="181">
        <v>43</v>
      </c>
      <c r="D58" s="184" t="s">
        <v>118</v>
      </c>
      <c r="E58" s="183"/>
      <c r="F58" s="234"/>
      <c r="H58" s="234"/>
    </row>
    <row r="59" spans="2:8" ht="15" customHeight="1">
      <c r="B59" s="180" t="s">
        <v>209</v>
      </c>
      <c r="C59" s="181">
        <v>44</v>
      </c>
      <c r="D59" s="184" t="s">
        <v>210</v>
      </c>
      <c r="E59" s="183"/>
      <c r="F59" s="234"/>
      <c r="H59" s="234"/>
    </row>
    <row r="60" spans="2:8" ht="15" customHeight="1">
      <c r="B60" s="180" t="s">
        <v>211</v>
      </c>
      <c r="C60" s="181">
        <v>45</v>
      </c>
      <c r="D60" s="184" t="s">
        <v>212</v>
      </c>
      <c r="E60" s="183"/>
      <c r="F60" s="234"/>
      <c r="H60" s="234"/>
    </row>
    <row r="61" spans="2:8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1362906.6573764002</v>
      </c>
      <c r="F61" s="234"/>
      <c r="H61" s="234"/>
    </row>
    <row r="62" spans="3:8" s="190" customFormat="1" ht="9" customHeight="1">
      <c r="C62" s="153"/>
      <c r="E62" s="192"/>
      <c r="F62" s="234"/>
      <c r="H62" s="234"/>
    </row>
    <row r="63" spans="3:8" s="190" customFormat="1" ht="15" customHeight="1" thickBot="1">
      <c r="C63" s="245" t="s">
        <v>215</v>
      </c>
      <c r="D63" s="245"/>
      <c r="E63" s="245"/>
      <c r="F63" s="234"/>
      <c r="H63" s="234"/>
    </row>
    <row r="64" spans="2:8" ht="15" customHeight="1">
      <c r="B64" s="176" t="s">
        <v>216</v>
      </c>
      <c r="C64" s="177">
        <v>47</v>
      </c>
      <c r="D64" s="201" t="s">
        <v>217</v>
      </c>
      <c r="E64" s="179">
        <v>1810960.7974999999</v>
      </c>
      <c r="F64" s="234"/>
      <c r="H64" s="234"/>
    </row>
    <row r="65" spans="2:8" ht="15" customHeight="1">
      <c r="B65" s="180" t="s">
        <v>218</v>
      </c>
      <c r="C65" s="181">
        <v>48</v>
      </c>
      <c r="D65" s="202" t="s">
        <v>219</v>
      </c>
      <c r="E65" s="183">
        <v>647342.8756935201</v>
      </c>
      <c r="F65" s="234"/>
      <c r="H65" s="234"/>
    </row>
    <row r="66" spans="2:8" ht="15" customHeight="1">
      <c r="B66" s="180" t="s">
        <v>220</v>
      </c>
      <c r="C66" s="181">
        <v>49</v>
      </c>
      <c r="D66" s="202" t="s">
        <v>221</v>
      </c>
      <c r="E66" s="183">
        <v>1649.45</v>
      </c>
      <c r="F66" s="234"/>
      <c r="H66" s="234"/>
    </row>
    <row r="67" spans="2:8" ht="15" customHeight="1">
      <c r="B67" s="180" t="s">
        <v>222</v>
      </c>
      <c r="C67" s="181">
        <v>50</v>
      </c>
      <c r="D67" s="202" t="s">
        <v>223</v>
      </c>
      <c r="E67" s="183">
        <v>186550.3</v>
      </c>
      <c r="F67" s="234"/>
      <c r="H67" s="234"/>
    </row>
    <row r="68" spans="2:8" ht="15" customHeight="1">
      <c r="B68" s="180" t="s">
        <v>224</v>
      </c>
      <c r="C68" s="181">
        <v>51</v>
      </c>
      <c r="D68" s="202" t="s">
        <v>225</v>
      </c>
      <c r="E68" s="183">
        <v>62396</v>
      </c>
      <c r="F68" s="234"/>
      <c r="H68" s="234"/>
    </row>
    <row r="69" spans="2:8" ht="15" customHeight="1">
      <c r="B69" s="180" t="s">
        <v>226</v>
      </c>
      <c r="C69" s="181">
        <v>52</v>
      </c>
      <c r="D69" s="202" t="s">
        <v>227</v>
      </c>
      <c r="E69" s="183"/>
      <c r="F69" s="234"/>
      <c r="H69" s="234"/>
    </row>
    <row r="70" spans="2:8" ht="15" customHeight="1" thickBot="1">
      <c r="B70" s="203" t="s">
        <v>228</v>
      </c>
      <c r="C70" s="204">
        <v>53</v>
      </c>
      <c r="D70" s="205" t="s">
        <v>229</v>
      </c>
      <c r="E70" s="206">
        <v>163522.97000000032</v>
      </c>
      <c r="F70" s="234"/>
      <c r="H70" s="234"/>
    </row>
    <row r="71" spans="3:8" s="161" customFormat="1" ht="9" customHeight="1" thickBot="1">
      <c r="C71" s="160"/>
      <c r="D71" s="207"/>
      <c r="E71" s="208"/>
      <c r="F71" s="234"/>
      <c r="H71" s="234"/>
    </row>
    <row r="72" spans="2:8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1906261.6219086885</v>
      </c>
      <c r="F72" s="234"/>
      <c r="H72" s="234"/>
    </row>
    <row r="73" spans="2:8" s="140" customFormat="1" ht="15" customHeight="1">
      <c r="B73" s="180" t="s">
        <v>232</v>
      </c>
      <c r="C73" s="142">
        <v>55</v>
      </c>
      <c r="D73" s="209" t="s">
        <v>233</v>
      </c>
      <c r="E73" s="144"/>
      <c r="F73" s="234"/>
      <c r="H73" s="234"/>
    </row>
    <row r="74" spans="2:8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1906261.6219086885</v>
      </c>
      <c r="F74" s="234"/>
      <c r="H74" s="234"/>
    </row>
    <row r="75" spans="4:8" ht="13.5">
      <c r="D75" s="210"/>
      <c r="F75" s="234"/>
      <c r="H75" s="234"/>
    </row>
    <row r="76" spans="3:8" ht="13.5">
      <c r="C76" s="243"/>
      <c r="D76" s="243"/>
      <c r="E76" s="243"/>
      <c r="F76" s="234"/>
      <c r="H76" s="234"/>
    </row>
    <row r="77" spans="3:8" ht="13.5">
      <c r="C77" s="238"/>
      <c r="D77" s="238"/>
      <c r="E77" s="238"/>
      <c r="F77" s="234"/>
      <c r="H77" s="234"/>
    </row>
    <row r="78" spans="3:6" ht="13.5">
      <c r="C78" s="243"/>
      <c r="D78" s="243"/>
      <c r="E78" s="243"/>
      <c r="F78" s="234"/>
    </row>
    <row r="79" spans="3:6" ht="13.5">
      <c r="C79" s="238"/>
      <c r="D79" s="238"/>
      <c r="E79" s="238"/>
      <c r="F79" s="234"/>
    </row>
    <row r="80" spans="3:6" ht="13.5">
      <c r="C80" s="243"/>
      <c r="D80" s="243"/>
      <c r="E80" s="243"/>
      <c r="F80" s="234"/>
    </row>
    <row r="81" spans="3:5" ht="13.5">
      <c r="C81" s="238"/>
      <c r="D81" s="238"/>
      <c r="E81" s="238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4" sqref="B14"/>
    </sheetView>
  </sheetViews>
  <sheetFormatPr defaultColWidth="9.140625" defaultRowHeight="12.75"/>
  <cols>
    <col min="1" max="1" width="7.8515625" style="5" customWidth="1"/>
    <col min="2" max="2" width="43.57421875" style="5" customWidth="1"/>
    <col min="3" max="3" width="8.0039062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5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2.281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3.5">
      <c r="A1" s="252" t="s">
        <v>236</v>
      </c>
      <c r="B1" s="252"/>
      <c r="C1" s="123"/>
      <c r="D1" s="123"/>
      <c r="E1" s="123"/>
      <c r="F1" s="123"/>
      <c r="G1" s="123"/>
      <c r="H1" s="123"/>
    </row>
    <row r="2" spans="1:8" ht="13.5">
      <c r="A2" s="214" t="s">
        <v>240</v>
      </c>
      <c r="C2" s="123"/>
      <c r="D2" s="123"/>
      <c r="E2" s="123"/>
      <c r="F2" s="123"/>
      <c r="G2" s="123"/>
      <c r="H2" s="123"/>
    </row>
    <row r="3" spans="1:14" ht="13.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4"/>
      <c r="N3" s="224"/>
    </row>
    <row r="4" spans="1:8" ht="13.5">
      <c r="A4" s="215" t="s">
        <v>245</v>
      </c>
      <c r="C4" s="123"/>
      <c r="D4" s="123"/>
      <c r="E4" s="123"/>
      <c r="F4" s="123"/>
      <c r="G4" s="123"/>
      <c r="H4" s="123"/>
    </row>
    <row r="5" spans="1:8" ht="13.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7.25" customHeight="1" thickBot="1">
      <c r="A7" s="123"/>
      <c r="B7" s="12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42.7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239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36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64.5" thickBot="1">
      <c r="A10" s="255"/>
      <c r="B10" s="258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13194</v>
      </c>
      <c r="D11" s="24">
        <f>SUM(D12:D15)</f>
        <v>78</v>
      </c>
      <c r="E11" s="24">
        <f>SUM(E12:E15)</f>
        <v>12157</v>
      </c>
      <c r="F11" s="24">
        <f>SUM(F12:F15)</f>
        <v>25429</v>
      </c>
      <c r="G11" s="24">
        <f>SUM(G12:G15)</f>
        <v>19428</v>
      </c>
      <c r="H11" s="45"/>
      <c r="I11" s="76">
        <f>SUM(I12:I15)</f>
        <v>659394.0331000094</v>
      </c>
      <c r="J11" s="76">
        <f>SUM(J12:J15)</f>
        <v>0</v>
      </c>
      <c r="K11" s="24">
        <f>SUM(K12:K15)</f>
        <v>232425.75340000543</v>
      </c>
      <c r="L11" s="24">
        <f aca="true" t="shared" si="0" ref="L11:AA11">SUM(L12:L15)</f>
        <v>2975.2816</v>
      </c>
      <c r="M11" s="24">
        <f t="shared" si="0"/>
        <v>350108.5283000038</v>
      </c>
      <c r="N11" s="24">
        <f>SUM(N12:N15)</f>
        <v>585509.5633000092</v>
      </c>
      <c r="O11" s="24">
        <f>SUM(O12:O15)</f>
        <v>0</v>
      </c>
      <c r="P11" s="24">
        <f>SUM(P12:P15)</f>
        <v>593665.6594003057</v>
      </c>
      <c r="Q11" s="24">
        <f>SUM(Q12:Q15)</f>
        <v>593665.6594003057</v>
      </c>
      <c r="R11" s="24">
        <f t="shared" si="0"/>
        <v>40000</v>
      </c>
      <c r="S11" s="24">
        <f t="shared" si="0"/>
        <v>0</v>
      </c>
      <c r="T11" s="24">
        <f t="shared" si="0"/>
        <v>6000</v>
      </c>
      <c r="U11" s="24">
        <f>SUM(U12:U15)</f>
        <v>46000</v>
      </c>
      <c r="V11" s="24">
        <f t="shared" si="0"/>
        <v>40000</v>
      </c>
      <c r="W11" s="24">
        <f t="shared" si="0"/>
        <v>0</v>
      </c>
      <c r="X11" s="24">
        <f t="shared" si="0"/>
        <v>6000</v>
      </c>
      <c r="Y11" s="24">
        <f t="shared" si="0"/>
        <v>46000</v>
      </c>
      <c r="Z11" s="24">
        <f>SUM(Z12:Z15)</f>
        <v>98793.53</v>
      </c>
      <c r="AA11" s="24">
        <f t="shared" si="0"/>
        <v>98793.53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</row>
    <row r="12" spans="1:60" s="4" customFormat="1" ht="24.75" customHeight="1">
      <c r="A12" s="17"/>
      <c r="B12" s="37" t="s">
        <v>26</v>
      </c>
      <c r="C12" s="111">
        <v>13194</v>
      </c>
      <c r="D12" s="79">
        <v>78</v>
      </c>
      <c r="E12" s="79">
        <v>12157</v>
      </c>
      <c r="F12" s="58">
        <f>SUM(C12:E12)</f>
        <v>25429</v>
      </c>
      <c r="G12" s="58">
        <v>19428</v>
      </c>
      <c r="H12" s="44"/>
      <c r="I12" s="79">
        <v>659394.0331000094</v>
      </c>
      <c r="J12" s="79"/>
      <c r="K12" s="79">
        <v>232425.75340000543</v>
      </c>
      <c r="L12" s="79">
        <v>2975.2816</v>
      </c>
      <c r="M12" s="79">
        <v>350108.5283000038</v>
      </c>
      <c r="N12" s="71">
        <f>SUM(K12:M12)</f>
        <v>585509.5633000092</v>
      </c>
      <c r="O12" s="79"/>
      <c r="P12" s="79">
        <v>593665.6594003057</v>
      </c>
      <c r="Q12" s="79">
        <v>593665.6594003057</v>
      </c>
      <c r="R12" s="79">
        <v>40000</v>
      </c>
      <c r="S12" s="79"/>
      <c r="T12" s="79">
        <v>6000</v>
      </c>
      <c r="U12" s="58">
        <f>SUM(R12:T12)</f>
        <v>46000</v>
      </c>
      <c r="V12" s="79">
        <v>40000</v>
      </c>
      <c r="W12" s="79"/>
      <c r="X12" s="79">
        <v>6000</v>
      </c>
      <c r="Y12" s="58">
        <f>SUM(V12:X12)</f>
        <v>46000</v>
      </c>
      <c r="Z12" s="79">
        <v>98793.53</v>
      </c>
      <c r="AA12" s="80">
        <v>98793.53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59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24.75" customHeight="1" thickBot="1">
      <c r="A16" s="13" t="s">
        <v>30</v>
      </c>
      <c r="B16" s="3" t="s">
        <v>11</v>
      </c>
      <c r="C16" s="88">
        <v>27330</v>
      </c>
      <c r="D16" s="88">
        <v>1365</v>
      </c>
      <c r="E16" s="88">
        <v>15112</v>
      </c>
      <c r="F16" s="88">
        <f>SUM(C16:E16)</f>
        <v>43807</v>
      </c>
      <c r="G16" s="88">
        <v>33749</v>
      </c>
      <c r="H16" s="45"/>
      <c r="I16" s="88">
        <v>668802.1764999906</v>
      </c>
      <c r="J16" s="88"/>
      <c r="K16" s="88">
        <v>308220.0752999955</v>
      </c>
      <c r="L16" s="88">
        <v>11963.469699999998</v>
      </c>
      <c r="M16" s="88">
        <v>289219.73199999554</v>
      </c>
      <c r="N16" s="88">
        <f>SUM(K16:M16)</f>
        <v>609403.276999991</v>
      </c>
      <c r="O16" s="88"/>
      <c r="P16" s="88">
        <v>609518.7658384729</v>
      </c>
      <c r="Q16" s="88">
        <v>609518.7658384729</v>
      </c>
      <c r="R16" s="88"/>
      <c r="S16" s="88">
        <v>1282.34</v>
      </c>
      <c r="T16" s="88"/>
      <c r="U16" s="60">
        <f>SUM(R16:T16)</f>
        <v>1282.34</v>
      </c>
      <c r="V16" s="88"/>
      <c r="W16" s="88">
        <v>1282.34</v>
      </c>
      <c r="X16" s="88"/>
      <c r="Y16" s="59">
        <f>SUM(V16:X16)</f>
        <v>1282.34</v>
      </c>
      <c r="Z16" s="88">
        <v>2355.82</v>
      </c>
      <c r="AA16" s="89">
        <v>2355.82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24.75" customHeight="1" thickBot="1">
      <c r="A17" s="13" t="s">
        <v>31</v>
      </c>
      <c r="B17" s="3" t="s">
        <v>32</v>
      </c>
      <c r="C17" s="24">
        <f>SUM(C18:C19)</f>
        <v>24527</v>
      </c>
      <c r="D17" s="24">
        <f>SUM(D18:D19)</f>
        <v>1490</v>
      </c>
      <c r="E17" s="24">
        <f>SUM(E18:E19)</f>
        <v>10898</v>
      </c>
      <c r="F17" s="24">
        <f>SUM(F18:F19)</f>
        <v>36915</v>
      </c>
      <c r="G17" s="24">
        <f>SUM(G18:G19)</f>
        <v>28527</v>
      </c>
      <c r="H17" s="45"/>
      <c r="I17" s="24">
        <f>SUM(I18:I19)</f>
        <v>717076.0117845304</v>
      </c>
      <c r="J17" s="24">
        <f aca="true" t="shared" si="2" ref="J17:AA17">SUM(J18:J19)</f>
        <v>71877.19333840387</v>
      </c>
      <c r="K17" s="24">
        <f>SUM(K18:K19)</f>
        <v>433254.91677590925</v>
      </c>
      <c r="L17" s="24">
        <f t="shared" si="2"/>
        <v>60794.355666913696</v>
      </c>
      <c r="M17" s="24">
        <f t="shared" si="2"/>
        <v>170388.8195217621</v>
      </c>
      <c r="N17" s="24">
        <f t="shared" si="2"/>
        <v>664438.0919645851</v>
      </c>
      <c r="O17" s="24">
        <f>SUM(O18:O19)</f>
        <v>70782.12229844485</v>
      </c>
      <c r="P17" s="24">
        <f>SUM(P18:P19)</f>
        <v>652213.1508919694</v>
      </c>
      <c r="Q17" s="24">
        <f>SUM(Q18:Q19)</f>
        <v>586872.5099459472</v>
      </c>
      <c r="R17" s="24">
        <f t="shared" si="2"/>
        <v>16000</v>
      </c>
      <c r="S17" s="24">
        <f t="shared" si="2"/>
        <v>0</v>
      </c>
      <c r="T17" s="24">
        <f t="shared" si="2"/>
        <v>0</v>
      </c>
      <c r="U17" s="24">
        <f t="shared" si="2"/>
        <v>16000</v>
      </c>
      <c r="V17" s="24">
        <f t="shared" si="2"/>
        <v>16000</v>
      </c>
      <c r="W17" s="24">
        <f t="shared" si="2"/>
        <v>0</v>
      </c>
      <c r="X17" s="24">
        <f t="shared" si="2"/>
        <v>0</v>
      </c>
      <c r="Y17" s="24">
        <f t="shared" si="2"/>
        <v>16000</v>
      </c>
      <c r="Z17" s="24">
        <f t="shared" si="2"/>
        <v>-5241.079999999999</v>
      </c>
      <c r="AA17" s="24">
        <f t="shared" si="2"/>
        <v>-4491.079999999999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24.75" customHeight="1">
      <c r="A18" s="17"/>
      <c r="B18" s="6" t="s">
        <v>33</v>
      </c>
      <c r="C18" s="57">
        <v>24038</v>
      </c>
      <c r="D18" s="57">
        <v>924</v>
      </c>
      <c r="E18" s="57">
        <v>9036</v>
      </c>
      <c r="F18" s="57">
        <f>SUM(C18:E18)</f>
        <v>33998</v>
      </c>
      <c r="G18" s="57">
        <v>25827</v>
      </c>
      <c r="H18" s="47"/>
      <c r="I18" s="91">
        <v>621133.2304999919</v>
      </c>
      <c r="J18" s="91"/>
      <c r="K18" s="91">
        <v>399540.4321999904</v>
      </c>
      <c r="L18" s="91">
        <v>18524.953800000003</v>
      </c>
      <c r="M18" s="91">
        <v>151890.0194000016</v>
      </c>
      <c r="N18" s="72">
        <f aca="true" t="shared" si="4" ref="N18:N50">SUM(K18:M18)</f>
        <v>569955.405399992</v>
      </c>
      <c r="O18" s="91"/>
      <c r="P18" s="91">
        <v>564789.1988993954</v>
      </c>
      <c r="Q18" s="91">
        <v>564789.1988993954</v>
      </c>
      <c r="R18" s="91">
        <v>16000</v>
      </c>
      <c r="S18" s="91"/>
      <c r="T18" s="91"/>
      <c r="U18" s="62">
        <f aca="true" t="shared" si="5" ref="U18:U23">SUM(R18:T18)</f>
        <v>16000</v>
      </c>
      <c r="V18" s="91">
        <v>16000</v>
      </c>
      <c r="W18" s="91"/>
      <c r="X18" s="91"/>
      <c r="Y18" s="63">
        <f>SUM(V18:X18)</f>
        <v>16000</v>
      </c>
      <c r="Z18" s="91">
        <v>5628.97</v>
      </c>
      <c r="AA18" s="92">
        <v>5628.97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24.75" customHeight="1" thickBot="1">
      <c r="A19" s="20"/>
      <c r="B19" s="39" t="s">
        <v>34</v>
      </c>
      <c r="C19" s="57">
        <v>489</v>
      </c>
      <c r="D19" s="57">
        <v>566</v>
      </c>
      <c r="E19" s="57">
        <v>1862</v>
      </c>
      <c r="F19" s="57">
        <f>SUM(C19:E19)</f>
        <v>2917</v>
      </c>
      <c r="G19" s="57">
        <v>2700</v>
      </c>
      <c r="H19" s="219"/>
      <c r="I19" s="94">
        <v>95942.78128453842</v>
      </c>
      <c r="J19" s="94">
        <v>71877.19333840387</v>
      </c>
      <c r="K19" s="94">
        <v>33714.48457591886</v>
      </c>
      <c r="L19" s="94">
        <v>42269.40186691369</v>
      </c>
      <c r="M19" s="94">
        <v>18498.800121760527</v>
      </c>
      <c r="N19" s="94">
        <f t="shared" si="4"/>
        <v>94482.68656459308</v>
      </c>
      <c r="O19" s="94">
        <v>70782.12229844485</v>
      </c>
      <c r="P19" s="94">
        <v>87423.951992574</v>
      </c>
      <c r="Q19" s="94">
        <v>22083.31104655184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-10870.05</v>
      </c>
      <c r="AA19" s="95">
        <v>-10120.05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24.75" customHeight="1" thickBot="1">
      <c r="A20" s="13" t="s">
        <v>35</v>
      </c>
      <c r="B20" s="3" t="s">
        <v>2</v>
      </c>
      <c r="C20" s="88">
        <v>43497</v>
      </c>
      <c r="D20" s="88">
        <v>1142</v>
      </c>
      <c r="E20" s="88">
        <v>17638</v>
      </c>
      <c r="F20" s="88">
        <f>SUM(C20:E20)</f>
        <v>62277</v>
      </c>
      <c r="G20" s="88">
        <v>48662</v>
      </c>
      <c r="H20" s="45"/>
      <c r="I20" s="232">
        <v>18098667.226200577</v>
      </c>
      <c r="J20" s="232">
        <v>253765.4</v>
      </c>
      <c r="K20" s="97">
        <v>10342522.879000012</v>
      </c>
      <c r="L20" s="97">
        <v>450165.4763999977</v>
      </c>
      <c r="M20" s="97">
        <v>6393803.72330057</v>
      </c>
      <c r="N20" s="97">
        <f>SUM(K20:M20)</f>
        <v>17186492.07870058</v>
      </c>
      <c r="O20" s="97">
        <v>253765.4</v>
      </c>
      <c r="P20" s="97">
        <v>16286933.894301493</v>
      </c>
      <c r="Q20" s="97">
        <v>16031527.997917932</v>
      </c>
      <c r="R20" s="97">
        <v>9129707.666819058</v>
      </c>
      <c r="S20" s="97">
        <v>379074.18549316673</v>
      </c>
      <c r="T20" s="97">
        <v>5064078.491587781</v>
      </c>
      <c r="U20" s="97">
        <f t="shared" si="5"/>
        <v>14572860.343900006</v>
      </c>
      <c r="V20" s="97">
        <v>9097707.66681906</v>
      </c>
      <c r="W20" s="97">
        <v>379074.185493167</v>
      </c>
      <c r="X20" s="97">
        <v>5064078.491587781</v>
      </c>
      <c r="Y20" s="97">
        <f>SUM(V20:X20)</f>
        <v>14540860.34390001</v>
      </c>
      <c r="Z20" s="97">
        <v>16405016.55</v>
      </c>
      <c r="AA20" s="98">
        <v>16341016.55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24.75" customHeight="1" thickBot="1">
      <c r="A21" s="13" t="s">
        <v>36</v>
      </c>
      <c r="B21" s="3" t="s">
        <v>37</v>
      </c>
      <c r="C21" s="24">
        <f>SUM(C22:C23)</f>
        <v>892</v>
      </c>
      <c r="D21" s="76">
        <f aca="true" t="shared" si="6" ref="D21:AA21">SUM(D22:D23)</f>
        <v>743</v>
      </c>
      <c r="E21" s="76">
        <f t="shared" si="6"/>
        <v>1863</v>
      </c>
      <c r="F21" s="61">
        <f>SUM(F22:F23)</f>
        <v>3498</v>
      </c>
      <c r="G21" s="61">
        <f>SUM(G22:G23)</f>
        <v>3242</v>
      </c>
      <c r="H21" s="76">
        <f>SUM(H22:H23)</f>
        <v>3498</v>
      </c>
      <c r="I21" s="76">
        <f t="shared" si="6"/>
        <v>2650737.0560156917</v>
      </c>
      <c r="J21" s="76">
        <f t="shared" si="6"/>
        <v>1982473.6191140038</v>
      </c>
      <c r="K21" s="76">
        <f t="shared" si="6"/>
        <v>866289.8119223943</v>
      </c>
      <c r="L21" s="76">
        <f t="shared" si="6"/>
        <v>766215.4202582525</v>
      </c>
      <c r="M21" s="76">
        <f>SUM(M22:M23)</f>
        <v>978036.430436236</v>
      </c>
      <c r="N21" s="61">
        <f>SUM(N22:N23)</f>
        <v>2610541.662616883</v>
      </c>
      <c r="O21" s="76">
        <f>SUM(O22:O23)</f>
        <v>1952327.0740648974</v>
      </c>
      <c r="P21" s="76">
        <f t="shared" si="6"/>
        <v>2358768.784942571</v>
      </c>
      <c r="Q21" s="76">
        <f t="shared" si="6"/>
        <v>599317.3332599816</v>
      </c>
      <c r="R21" s="76">
        <f>SUM(R22:R23)</f>
        <v>504739.83</v>
      </c>
      <c r="S21" s="76">
        <f>SUM(S22:S23)</f>
        <v>412579.21</v>
      </c>
      <c r="T21" s="76">
        <f>SUM(T22:T23)</f>
        <v>1030966.65</v>
      </c>
      <c r="U21" s="61">
        <f>SUM(U22:U23)</f>
        <v>1948285.69</v>
      </c>
      <c r="V21" s="76">
        <f t="shared" si="6"/>
        <v>127350.72750000004</v>
      </c>
      <c r="W21" s="76">
        <f t="shared" si="6"/>
        <v>104378.55250000005</v>
      </c>
      <c r="X21" s="76">
        <f t="shared" si="6"/>
        <v>278666.66000000003</v>
      </c>
      <c r="Y21" s="61">
        <f>SUM(Y22:Y23)</f>
        <v>510395.9400000001</v>
      </c>
      <c r="Z21" s="76">
        <f t="shared" si="6"/>
        <v>2256065.4200000004</v>
      </c>
      <c r="AA21" s="77">
        <f t="shared" si="6"/>
        <v>579208.7500000003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6"/>
      <c r="AN21" s="226"/>
      <c r="AO21" s="226"/>
      <c r="AP21" s="226"/>
      <c r="AQ21" s="226"/>
      <c r="AR21" s="226"/>
      <c r="AS21" s="226"/>
      <c r="AT21" s="226"/>
      <c r="AU21" s="220"/>
      <c r="AV21" s="220"/>
      <c r="AW21" s="220"/>
      <c r="AX21" s="220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24.75" customHeight="1">
      <c r="A22" s="21"/>
      <c r="B22" s="6" t="s">
        <v>38</v>
      </c>
      <c r="C22" s="57">
        <v>892</v>
      </c>
      <c r="D22" s="57">
        <v>743</v>
      </c>
      <c r="E22" s="57">
        <v>1863</v>
      </c>
      <c r="F22" s="57">
        <f>SUM(C22:E22)</f>
        <v>3498</v>
      </c>
      <c r="G22" s="57">
        <v>3242</v>
      </c>
      <c r="H22" s="235">
        <v>3498</v>
      </c>
      <c r="I22" s="79">
        <v>2650737.0560156917</v>
      </c>
      <c r="J22" s="79">
        <v>1982473.6191140038</v>
      </c>
      <c r="K22" s="79">
        <v>866289.8119223943</v>
      </c>
      <c r="L22" s="79">
        <v>766215.4202582525</v>
      </c>
      <c r="M22" s="79">
        <v>978036.430436236</v>
      </c>
      <c r="N22" s="94">
        <f t="shared" si="4"/>
        <v>2610541.662616883</v>
      </c>
      <c r="O22" s="79">
        <v>1952327.0740648974</v>
      </c>
      <c r="P22" s="79">
        <v>2358768.784942571</v>
      </c>
      <c r="Q22" s="79">
        <v>599317.3332599816</v>
      </c>
      <c r="R22" s="79">
        <v>504739.83</v>
      </c>
      <c r="S22" s="79">
        <v>412579.21</v>
      </c>
      <c r="T22" s="79">
        <v>1030966.65</v>
      </c>
      <c r="U22" s="79">
        <f t="shared" si="5"/>
        <v>1948285.69</v>
      </c>
      <c r="V22" s="79">
        <v>127350.72750000004</v>
      </c>
      <c r="W22" s="79">
        <v>104378.55250000005</v>
      </c>
      <c r="X22" s="231">
        <v>278666.66000000003</v>
      </c>
      <c r="Y22" s="121">
        <f>(SUM(V22:X22))-0</f>
        <v>510395.9400000001</v>
      </c>
      <c r="Z22" s="79">
        <v>2256065.4200000004</v>
      </c>
      <c r="AA22" s="80">
        <v>579208.7500000003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6"/>
      <c r="AN22" s="226"/>
      <c r="AO22" s="226"/>
      <c r="AP22" s="226"/>
      <c r="AQ22" s="226"/>
      <c r="AR22" s="226"/>
      <c r="AS22" s="226"/>
      <c r="AT22" s="226"/>
      <c r="AU22" s="220"/>
      <c r="AV22" s="220"/>
      <c r="AW22" s="220"/>
      <c r="AX22" s="220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6"/>
      <c r="AN23" s="226"/>
      <c r="AO23" s="226"/>
      <c r="AP23" s="226"/>
      <c r="AQ23" s="226"/>
      <c r="AR23" s="226"/>
      <c r="AS23" s="226"/>
      <c r="AT23" s="226"/>
      <c r="AU23" s="220"/>
      <c r="AV23" s="220"/>
      <c r="AW23" s="220"/>
      <c r="AX23" s="220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7595</v>
      </c>
      <c r="D24" s="29">
        <f t="shared" si="8"/>
        <v>417841</v>
      </c>
      <c r="E24" s="29">
        <f t="shared" si="8"/>
        <v>1863</v>
      </c>
      <c r="F24" s="29">
        <f t="shared" si="8"/>
        <v>427299</v>
      </c>
      <c r="G24" s="29">
        <f t="shared" si="8"/>
        <v>33152</v>
      </c>
      <c r="H24" s="29">
        <f t="shared" si="8"/>
        <v>427299</v>
      </c>
      <c r="I24" s="29">
        <f t="shared" si="8"/>
        <v>1491515.7065545414</v>
      </c>
      <c r="J24" s="29">
        <f t="shared" si="8"/>
        <v>215923.54368571518</v>
      </c>
      <c r="K24" s="29">
        <f t="shared" si="8"/>
        <v>178762.1135300644</v>
      </c>
      <c r="L24" s="29">
        <f t="shared" si="8"/>
        <v>1226883.5569255066</v>
      </c>
      <c r="M24" s="29">
        <f t="shared" si="8"/>
        <v>82545.49393776826</v>
      </c>
      <c r="N24" s="29">
        <f t="shared" si="8"/>
        <v>1488191.164393339</v>
      </c>
      <c r="O24" s="29">
        <f t="shared" si="8"/>
        <v>213430.13706481355</v>
      </c>
      <c r="P24" s="29">
        <f t="shared" si="8"/>
        <v>1494467.8111980974</v>
      </c>
      <c r="Q24" s="29">
        <f t="shared" si="8"/>
        <v>1310739.256395487</v>
      </c>
      <c r="R24" s="29">
        <f t="shared" si="8"/>
        <v>100338.87470588235</v>
      </c>
      <c r="S24" s="29">
        <f t="shared" si="8"/>
        <v>126988.24395424835</v>
      </c>
      <c r="T24" s="29">
        <f t="shared" si="8"/>
        <v>104283.26</v>
      </c>
      <c r="U24" s="29">
        <f>SUM(U25:U27)</f>
        <v>331610.37866013066</v>
      </c>
      <c r="V24" s="29">
        <f t="shared" si="8"/>
        <v>27300.14720588236</v>
      </c>
      <c r="W24" s="29">
        <f t="shared" si="8"/>
        <v>99459.49395424835</v>
      </c>
      <c r="X24" s="29">
        <f t="shared" si="8"/>
        <v>26070.814999999988</v>
      </c>
      <c r="Y24" s="29">
        <f t="shared" si="8"/>
        <v>152830.45616013068</v>
      </c>
      <c r="Z24" s="29">
        <f t="shared" si="8"/>
        <v>347269.0536397059</v>
      </c>
      <c r="AA24" s="29">
        <f t="shared" si="8"/>
        <v>106535.3736397059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6"/>
      <c r="AN24" s="226"/>
      <c r="AO24" s="226"/>
      <c r="AP24" s="226"/>
      <c r="AQ24" s="226"/>
      <c r="AR24" s="226"/>
      <c r="AS24" s="226"/>
      <c r="AT24" s="226"/>
      <c r="AU24" s="220"/>
      <c r="AV24" s="220"/>
      <c r="AW24" s="220"/>
      <c r="AX24" s="220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24.75" customHeight="1">
      <c r="A25" s="17"/>
      <c r="B25" s="6" t="s">
        <v>42</v>
      </c>
      <c r="C25" s="57">
        <v>6748</v>
      </c>
      <c r="D25" s="57">
        <v>417183</v>
      </c>
      <c r="E25" s="57"/>
      <c r="F25" s="66">
        <f>SUM(C25:E25)</f>
        <v>423931</v>
      </c>
      <c r="G25" s="57">
        <v>29997</v>
      </c>
      <c r="H25" s="235">
        <v>423931</v>
      </c>
      <c r="I25" s="79">
        <v>1202899.591503268</v>
      </c>
      <c r="J25" s="79"/>
      <c r="K25" s="79">
        <v>62567.40196078434</v>
      </c>
      <c r="L25" s="79">
        <v>1140332.1895424838</v>
      </c>
      <c r="M25" s="79"/>
      <c r="N25" s="72">
        <f t="shared" si="4"/>
        <v>1202899.591503268</v>
      </c>
      <c r="O25" s="79"/>
      <c r="P25" s="79">
        <v>1247902.6119098424</v>
      </c>
      <c r="Q25" s="79">
        <v>1247902.6119098424</v>
      </c>
      <c r="R25" s="79">
        <v>2953.9047058823535</v>
      </c>
      <c r="S25" s="79">
        <v>90283.24395424835</v>
      </c>
      <c r="T25" s="79"/>
      <c r="U25" s="79">
        <f>SUM(R25:T25)</f>
        <v>93237.1486601307</v>
      </c>
      <c r="V25" s="79">
        <v>2953.9047058823535</v>
      </c>
      <c r="W25" s="79">
        <v>90283.24395424835</v>
      </c>
      <c r="X25" s="79"/>
      <c r="Y25" s="57">
        <f>SUM(V25:X25)</f>
        <v>93237.1486601307</v>
      </c>
      <c r="Z25" s="79">
        <v>46009.643639705915</v>
      </c>
      <c r="AA25" s="80">
        <v>46009.643639705915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6"/>
      <c r="AN25" s="226"/>
      <c r="AO25" s="226"/>
      <c r="AP25" s="226"/>
      <c r="AQ25" s="226"/>
      <c r="AR25" s="226"/>
      <c r="AS25" s="226"/>
      <c r="AT25" s="226"/>
      <c r="AU25" s="220"/>
      <c r="AV25" s="220"/>
      <c r="AW25" s="220"/>
      <c r="AX25" s="220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24.75" customHeight="1">
      <c r="A26" s="18"/>
      <c r="B26" s="7" t="s">
        <v>3</v>
      </c>
      <c r="C26" s="57">
        <v>847</v>
      </c>
      <c r="D26" s="57">
        <v>658</v>
      </c>
      <c r="E26" s="57">
        <v>1863</v>
      </c>
      <c r="F26" s="66">
        <f>SUM(C26:E26)</f>
        <v>3368</v>
      </c>
      <c r="G26" s="57">
        <v>3155</v>
      </c>
      <c r="H26" s="236">
        <v>3368</v>
      </c>
      <c r="I26" s="57">
        <v>288616.1150512732</v>
      </c>
      <c r="J26" s="57">
        <v>215923.54368571518</v>
      </c>
      <c r="K26" s="115">
        <v>116194.71156928007</v>
      </c>
      <c r="L26" s="115">
        <v>86551.3673830227</v>
      </c>
      <c r="M26" s="115">
        <v>82545.49393776826</v>
      </c>
      <c r="N26" s="94">
        <f t="shared" si="4"/>
        <v>285291.572890071</v>
      </c>
      <c r="O26" s="115">
        <v>213430.13706481355</v>
      </c>
      <c r="P26" s="115">
        <v>246565.19928825513</v>
      </c>
      <c r="Q26" s="115">
        <v>62836.644485644734</v>
      </c>
      <c r="R26" s="115">
        <v>97384.97</v>
      </c>
      <c r="S26" s="115">
        <v>36705</v>
      </c>
      <c r="T26" s="115">
        <v>104283.26</v>
      </c>
      <c r="U26" s="79">
        <f>SUM(R26:T26)</f>
        <v>238373.22999999998</v>
      </c>
      <c r="V26" s="105">
        <v>24346.242500000008</v>
      </c>
      <c r="W26" s="105">
        <v>9176.25</v>
      </c>
      <c r="X26" s="231">
        <v>26070.814999999988</v>
      </c>
      <c r="Y26" s="115">
        <f>SUM(V26:X26)</f>
        <v>59593.307499999995</v>
      </c>
      <c r="Z26" s="115">
        <v>301259.41</v>
      </c>
      <c r="AA26" s="116">
        <v>60525.72999999998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6"/>
      <c r="AN26" s="226"/>
      <c r="AO26" s="226"/>
      <c r="AP26" s="226"/>
      <c r="AQ26" s="226"/>
      <c r="AR26" s="226"/>
      <c r="AS26" s="226"/>
      <c r="AT26" s="226"/>
      <c r="AU26" s="220"/>
      <c r="AV26" s="220"/>
      <c r="AW26" s="220"/>
      <c r="AX26" s="220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36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27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42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24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36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27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42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5" thickBot="1">
      <c r="A37" s="13" t="s">
        <v>54</v>
      </c>
      <c r="B37" s="3" t="s">
        <v>5</v>
      </c>
      <c r="C37" s="103">
        <v>66</v>
      </c>
      <c r="D37" s="103"/>
      <c r="E37" s="103"/>
      <c r="F37" s="103">
        <f>SUM(C37:E37)</f>
        <v>66</v>
      </c>
      <c r="G37" s="103">
        <v>14</v>
      </c>
      <c r="H37" s="48"/>
      <c r="I37" s="103">
        <v>48726.037641</v>
      </c>
      <c r="J37" s="103">
        <v>41234.23885478688</v>
      </c>
      <c r="K37" s="103">
        <v>48726.037641</v>
      </c>
      <c r="L37" s="103"/>
      <c r="M37" s="103"/>
      <c r="N37" s="103">
        <f t="shared" si="4"/>
        <v>48726.037641</v>
      </c>
      <c r="O37" s="103">
        <v>41234.23885478688</v>
      </c>
      <c r="P37" s="103">
        <v>56991.38092397421</v>
      </c>
      <c r="Q37" s="103">
        <v>9132.152694350807</v>
      </c>
      <c r="R37" s="103">
        <v>6819.5</v>
      </c>
      <c r="S37" s="103"/>
      <c r="T37" s="103"/>
      <c r="U37" s="68">
        <f>SUM(R37:T37)</f>
        <v>6819.5</v>
      </c>
      <c r="V37" s="103">
        <v>681.9499999999998</v>
      </c>
      <c r="W37" s="103"/>
      <c r="X37" s="103"/>
      <c r="Y37" s="68">
        <f>SUM(V37:X37)</f>
        <v>681.9499999999998</v>
      </c>
      <c r="Z37" s="103">
        <v>5350.33</v>
      </c>
      <c r="AA37" s="104">
        <v>-787.2200000000003</v>
      </c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24" thickBot="1">
      <c r="A38" s="13" t="s">
        <v>55</v>
      </c>
      <c r="B38" s="3" t="s">
        <v>56</v>
      </c>
      <c r="C38" s="27">
        <v>20</v>
      </c>
      <c r="D38" s="97">
        <v>1</v>
      </c>
      <c r="E38" s="97"/>
      <c r="F38" s="64">
        <f>SUM(C38:E38)</f>
        <v>21</v>
      </c>
      <c r="G38" s="64">
        <v>20</v>
      </c>
      <c r="H38" s="49"/>
      <c r="I38" s="97">
        <v>61550.028925000006</v>
      </c>
      <c r="J38" s="97">
        <v>53254.72872308107</v>
      </c>
      <c r="K38" s="97">
        <v>59812.848925000006</v>
      </c>
      <c r="L38" s="97">
        <v>1737.18</v>
      </c>
      <c r="M38" s="97"/>
      <c r="N38" s="97">
        <f t="shared" si="4"/>
        <v>61550.028925000006</v>
      </c>
      <c r="O38" s="97">
        <v>53254.72872308107</v>
      </c>
      <c r="P38" s="97">
        <v>131275.29018500133</v>
      </c>
      <c r="Q38" s="97">
        <v>101672.50278153016</v>
      </c>
      <c r="R38" s="97">
        <v>791.33</v>
      </c>
      <c r="S38" s="97"/>
      <c r="T38" s="97"/>
      <c r="U38" s="64">
        <f>SUM(R38:T38)</f>
        <v>791.33</v>
      </c>
      <c r="V38" s="97">
        <v>158.2700000000001</v>
      </c>
      <c r="W38" s="97"/>
      <c r="X38" s="97"/>
      <c r="Y38" s="64">
        <f>SUM(V38:X38)</f>
        <v>158.2700000000001</v>
      </c>
      <c r="Z38" s="97">
        <v>-4204.75</v>
      </c>
      <c r="AA38" s="98">
        <v>-4837.8099999999995</v>
      </c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41.25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27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36" thickBot="1">
      <c r="A45" s="13" t="s">
        <v>63</v>
      </c>
      <c r="B45" s="3" t="s">
        <v>64</v>
      </c>
      <c r="C45" s="29">
        <f>SUM(C46:C48)</f>
        <v>7</v>
      </c>
      <c r="D45" s="100">
        <f>SUM(D46:D48)</f>
        <v>0</v>
      </c>
      <c r="E45" s="100">
        <f>SUM(E46:E48)</f>
        <v>0</v>
      </c>
      <c r="F45" s="65">
        <f>SUM(F46:F48)</f>
        <v>7</v>
      </c>
      <c r="G45" s="65">
        <f>SUM(G46:G48)</f>
        <v>6</v>
      </c>
      <c r="H45" s="49"/>
      <c r="I45" s="100">
        <f aca="true" t="shared" si="16" ref="I45:AA45">SUM(I46:I48)</f>
        <v>18048.555</v>
      </c>
      <c r="J45" s="100">
        <f t="shared" si="16"/>
        <v>5443.699500000001</v>
      </c>
      <c r="K45" s="100">
        <f t="shared" si="16"/>
        <v>18048.555</v>
      </c>
      <c r="L45" s="100">
        <f t="shared" si="16"/>
        <v>0</v>
      </c>
      <c r="M45" s="100">
        <f t="shared" si="16"/>
        <v>0</v>
      </c>
      <c r="N45" s="100">
        <f t="shared" si="4"/>
        <v>18048.555</v>
      </c>
      <c r="O45" s="100">
        <f t="shared" si="16"/>
        <v>5443.6995</v>
      </c>
      <c r="P45" s="100">
        <f t="shared" si="16"/>
        <v>6738.926164134172</v>
      </c>
      <c r="Q45" s="100">
        <f t="shared" si="16"/>
        <v>3884.037947933076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616.99</v>
      </c>
      <c r="AA45" s="101">
        <f t="shared" si="16"/>
        <v>616.99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4.2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4.2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5" thickBot="1">
      <c r="A48" s="19"/>
      <c r="B48" s="11" t="s">
        <v>67</v>
      </c>
      <c r="C48" s="31">
        <v>7</v>
      </c>
      <c r="D48" s="105"/>
      <c r="E48" s="105"/>
      <c r="F48" s="66">
        <f>SUM(C48:E48)</f>
        <v>7</v>
      </c>
      <c r="G48" s="66">
        <v>6</v>
      </c>
      <c r="H48" s="113"/>
      <c r="I48" s="105">
        <v>18048.555</v>
      </c>
      <c r="J48" s="105">
        <v>5443.699500000001</v>
      </c>
      <c r="K48" s="105">
        <v>18048.555</v>
      </c>
      <c r="L48" s="105"/>
      <c r="M48" s="105"/>
      <c r="N48" s="105">
        <f t="shared" si="4"/>
        <v>18048.555</v>
      </c>
      <c r="O48" s="105">
        <v>5443.6995</v>
      </c>
      <c r="P48" s="105">
        <v>6738.926164134172</v>
      </c>
      <c r="Q48" s="105">
        <v>3884.037947933076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>
        <v>616.99</v>
      </c>
      <c r="AA48" s="106">
        <v>616.99</v>
      </c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4.25" thickBot="1">
      <c r="A50" s="264" t="s">
        <v>69</v>
      </c>
      <c r="B50" s="265"/>
      <c r="C50" s="36">
        <f>C11+C16+C17+C20+C21+C24+C28+C29+C30+C33+C34+C37+C38+C39+C40+C44+C45+C49</f>
        <v>117128</v>
      </c>
      <c r="D50" s="15">
        <f>D11+D16+D17+D20+D21+D24+D28+D29+D30+D33+D34+D37+D38+D39+D40+D44+D45+D49</f>
        <v>422660</v>
      </c>
      <c r="E50" s="15">
        <f>E11+E16+E17+E20+E21+E24+E28+E29+E30+E33+E34+E37+E38+E39+E40+E44+E45+E49</f>
        <v>59531</v>
      </c>
      <c r="F50" s="15">
        <f>F11+F16+F17+F20+F21+F24+F28+F29+F30+F33+F34+F37+F38+F39+F40+F44+F45+F49</f>
        <v>599319</v>
      </c>
      <c r="G50" s="15">
        <f>G11+G16+G17+G20+G21+G24+G28+G29+G30+G33+G34+G37+G38+G39+G40+G44+G45+G49</f>
        <v>166800</v>
      </c>
      <c r="H50" s="15">
        <f aca="true" t="shared" si="18" ref="H50:AL50">H11+H16+H17+H20+H21+H24+H28+H29+H30+H33+H34+H37+H38+H39+H40+H44+H45+H49</f>
        <v>430797</v>
      </c>
      <c r="I50" s="15">
        <f t="shared" si="18"/>
        <v>24414516.83172134</v>
      </c>
      <c r="J50" s="15">
        <f t="shared" si="18"/>
        <v>2623972.4232159914</v>
      </c>
      <c r="K50" s="15">
        <f>K11+K16+K17+K20+K21+K24+K28+K29+K30+K33+K34+K37+K38+K39+K40+K44+K45+K49</f>
        <v>12488062.99149438</v>
      </c>
      <c r="L50" s="15">
        <f t="shared" si="18"/>
        <v>2520734.7405506703</v>
      </c>
      <c r="M50" s="15">
        <f t="shared" si="18"/>
        <v>8264102.727496335</v>
      </c>
      <c r="N50" s="227">
        <f t="shared" si="4"/>
        <v>23272900.459541388</v>
      </c>
      <c r="O50" s="15">
        <f>O11+O16+O17+O20+O21+O24+O28+O29+O30+O33+O34+O37+O38+O39+O40+O44+O45+O49</f>
        <v>2590237.4005060242</v>
      </c>
      <c r="P50" s="15">
        <f t="shared" si="18"/>
        <v>22190573.66384602</v>
      </c>
      <c r="Q50" s="15">
        <f t="shared" si="18"/>
        <v>19846330.21618194</v>
      </c>
      <c r="R50" s="15">
        <f t="shared" si="18"/>
        <v>9798397.201524941</v>
      </c>
      <c r="S50" s="15">
        <f t="shared" si="18"/>
        <v>919923.9794474152</v>
      </c>
      <c r="T50" s="15">
        <f t="shared" si="18"/>
        <v>6205328.4015877815</v>
      </c>
      <c r="U50" s="15">
        <f t="shared" si="18"/>
        <v>16923649.582560133</v>
      </c>
      <c r="V50" s="15">
        <f t="shared" si="18"/>
        <v>9309198.761524942</v>
      </c>
      <c r="W50" s="15">
        <f t="shared" si="18"/>
        <v>584194.5719474155</v>
      </c>
      <c r="X50" s="15">
        <f t="shared" si="18"/>
        <v>5374815.966587782</v>
      </c>
      <c r="Y50" s="15">
        <f t="shared" si="18"/>
        <v>15268209.300060138</v>
      </c>
      <c r="Z50" s="15">
        <f>Z11+Z16+Z17+Z20+Z21+Z24+Z28+Z29+Z30+Z33+Z34+Z37+Z38+Z39+Z40+Z44+Z45+Z49</f>
        <v>19106021.863639705</v>
      </c>
      <c r="AA50" s="16">
        <f t="shared" si="18"/>
        <v>17118410.903639708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4:42" ht="13.5">
      <c r="D51" s="220"/>
      <c r="G51" s="230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M51" s="226"/>
      <c r="AN51" s="226"/>
      <c r="AO51" s="226"/>
      <c r="AP51" s="226"/>
    </row>
    <row r="52" spans="22:42" ht="13.5">
      <c r="V52" s="220"/>
      <c r="X52" s="220"/>
      <c r="Y52" s="220"/>
      <c r="AM52" s="226"/>
      <c r="AN52" s="226"/>
      <c r="AO52" s="226"/>
      <c r="AP52" s="226"/>
    </row>
    <row r="53" spans="25:42" ht="13.5">
      <c r="Y53" s="220"/>
      <c r="AM53" s="226"/>
      <c r="AN53" s="226"/>
      <c r="AO53" s="226"/>
      <c r="AP53" s="226"/>
    </row>
    <row r="54" spans="21:42" ht="13.5">
      <c r="U54" s="220"/>
      <c r="V54" s="220"/>
      <c r="W54" s="220"/>
      <c r="X54" s="220"/>
      <c r="Y54" s="220"/>
      <c r="AM54" s="226"/>
      <c r="AN54" s="226"/>
      <c r="AO54" s="226"/>
      <c r="AP54" s="226"/>
    </row>
    <row r="55" spans="21:42" ht="13.5">
      <c r="U55" s="220"/>
      <c r="Y55" s="220"/>
      <c r="AM55" s="226"/>
      <c r="AN55" s="226"/>
      <c r="AO55" s="226"/>
      <c r="AP55" s="226"/>
    </row>
    <row r="56" spans="21:25" ht="13.5">
      <c r="U56" s="220"/>
      <c r="Y56" s="22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23 F38:F50 F27:F29" unlockedFormula="1"/>
    <ignoredError sqref="F17 F18:F21 F24 N18:N44" formula="1" formulaRange="1"/>
    <ignoredError sqref="F18:F21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2021-03-30T14:55:37Z</dcterms:modified>
  <cp:category/>
  <cp:version/>
  <cp:contentType/>
  <cp:contentStatus/>
</cp:coreProperties>
</file>